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0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<sst xmlns="http://schemas.openxmlformats.org/spreadsheetml/2006/main" count="170" uniqueCount="109">
  <si>
    <t>外 文 系</t>
  </si>
  <si>
    <t>圖 資 所</t>
  </si>
  <si>
    <t>昆 蟲 系</t>
  </si>
  <si>
    <t>土 環 系</t>
  </si>
  <si>
    <t>生 技 所</t>
  </si>
  <si>
    <t>土 木 系</t>
  </si>
  <si>
    <t>醫 工 所</t>
  </si>
  <si>
    <t>生 科 系</t>
  </si>
  <si>
    <t>生 化 所</t>
  </si>
  <si>
    <t>生 醫 所</t>
  </si>
  <si>
    <t>財 金 系</t>
  </si>
  <si>
    <t>國 務 所</t>
  </si>
  <si>
    <t>運 健 所</t>
  </si>
  <si>
    <t>教 研 所</t>
  </si>
  <si>
    <t>總   計</t>
  </si>
  <si>
    <t>8月</t>
  </si>
  <si>
    <t>9月</t>
  </si>
  <si>
    <t>10月</t>
  </si>
  <si>
    <t>11月</t>
  </si>
  <si>
    <t>12月</t>
  </si>
  <si>
    <t>小計</t>
  </si>
  <si>
    <t>台 文 所</t>
  </si>
  <si>
    <t>園 藝 系</t>
  </si>
  <si>
    <t>應 經 系</t>
  </si>
  <si>
    <t>植 病 系</t>
  </si>
  <si>
    <t>生 機 系</t>
  </si>
  <si>
    <t>水 保 系</t>
  </si>
  <si>
    <t>食 生 系</t>
  </si>
  <si>
    <t>獸 醫 系</t>
  </si>
  <si>
    <t>獸 病 所</t>
  </si>
  <si>
    <t>環 工 系</t>
  </si>
  <si>
    <t>化 工 系</t>
  </si>
  <si>
    <t>材 料 系</t>
  </si>
  <si>
    <t>通 訊 所</t>
  </si>
  <si>
    <t>光 電 所</t>
  </si>
  <si>
    <t>分 生 所</t>
  </si>
  <si>
    <t>企 管 系</t>
  </si>
  <si>
    <t>行 銷 系</t>
  </si>
  <si>
    <t>2月</t>
  </si>
  <si>
    <t>預算額</t>
  </si>
  <si>
    <t>結餘額</t>
  </si>
  <si>
    <t>3月</t>
  </si>
  <si>
    <t>執行率</t>
  </si>
  <si>
    <t>4月</t>
  </si>
  <si>
    <t>5月</t>
  </si>
  <si>
    <t>6月</t>
  </si>
  <si>
    <t>微 衛 所</t>
  </si>
  <si>
    <t>基 資 所</t>
  </si>
  <si>
    <t>文 學 院</t>
  </si>
  <si>
    <t>農 資 院</t>
  </si>
  <si>
    <t>獸醫學院</t>
  </si>
  <si>
    <t>理 學 院</t>
  </si>
  <si>
    <t>工 學 院</t>
  </si>
  <si>
    <t>生 科 院</t>
  </si>
  <si>
    <t>生科院</t>
  </si>
  <si>
    <t>工學院</t>
  </si>
  <si>
    <t>理學院</t>
  </si>
  <si>
    <t>農資學院</t>
  </si>
  <si>
    <t>文學院</t>
  </si>
  <si>
    <t>景觀學程</t>
  </si>
  <si>
    <t>生 管 所</t>
  </si>
  <si>
    <t>法 律 系</t>
  </si>
  <si>
    <t>管理學院</t>
  </si>
  <si>
    <t>法政學院</t>
  </si>
  <si>
    <t>化 學 系</t>
  </si>
  <si>
    <t>電 機 系</t>
  </si>
  <si>
    <t>國 政 所</t>
  </si>
  <si>
    <t>中 文 系</t>
  </si>
  <si>
    <t>物理奈米</t>
  </si>
  <si>
    <t>動 科 系</t>
  </si>
  <si>
    <t>精 密 所</t>
  </si>
  <si>
    <t>歷 史 系</t>
  </si>
  <si>
    <t>資 管 系</t>
  </si>
  <si>
    <t>機 械 系</t>
  </si>
  <si>
    <t>科 管 所</t>
  </si>
  <si>
    <t>農 藝 系</t>
  </si>
  <si>
    <t>國農學程</t>
  </si>
  <si>
    <t>醫科學程</t>
  </si>
  <si>
    <t>跨文化學程</t>
  </si>
  <si>
    <t>植醫學程</t>
  </si>
  <si>
    <t>跨洲學程</t>
  </si>
  <si>
    <t>助學</t>
  </si>
  <si>
    <t>合計</t>
  </si>
  <si>
    <t>獎學</t>
  </si>
  <si>
    <t>1月</t>
  </si>
  <si>
    <t>7月</t>
  </si>
  <si>
    <t>食安所</t>
  </si>
  <si>
    <t>AA</t>
  </si>
  <si>
    <t>TA</t>
  </si>
  <si>
    <t>電資學院</t>
  </si>
  <si>
    <t>大數據</t>
  </si>
  <si>
    <t>應經、農經</t>
  </si>
  <si>
    <t>獎學金</t>
  </si>
  <si>
    <t>微基學程</t>
  </si>
  <si>
    <t>創產</t>
  </si>
  <si>
    <t>應數統計資科</t>
  </si>
  <si>
    <t>創產學院</t>
  </si>
  <si>
    <t>跨院</t>
  </si>
  <si>
    <t>醫學院</t>
  </si>
  <si>
    <t>跨院學程</t>
  </si>
  <si>
    <t>組醫學程</t>
  </si>
  <si>
    <t>醫學</t>
  </si>
  <si>
    <t>資 工 系</t>
  </si>
  <si>
    <t>會 計 系</t>
  </si>
  <si>
    <t>森 林 系</t>
  </si>
  <si>
    <t>112學年度</t>
  </si>
  <si>
    <t>國農博學程</t>
  </si>
  <si>
    <t>生技產博學程</t>
  </si>
  <si>
    <t>亞洲中國學程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</si>
</sst>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\(#,##0\)"/>
    <numFmt numFmtId="178" formatCode="#,##0.000_ "/>
    <numFmt numFmtId="179" formatCode="0.0%"/>
    <numFmt numFmtId="180" formatCode="_-* #,##0_-;\-* #,##0_-;_-* &quot;-&quot;??_-;_-@_-"/>
    <numFmt numFmtId="181" formatCode="#,##0_);[Red]\(#,##0\)"/>
    <numFmt numFmtId="182" formatCode="0;_ࣿ"/>
    <numFmt numFmtId="183" formatCode="0.0000_ "/>
    <numFmt numFmtId="184" formatCode="0.00_ "/>
    <numFmt numFmtId="185" formatCode="m&quot;月&quot;d&quot;日&quot;"/>
    <numFmt numFmtId="186" formatCode="#,##0;[Red]#,##0"/>
    <numFmt numFmtId="187" formatCode="#,##0_ ;[Red]\-#,##0\ "/>
    <numFmt numFmtId="188" formatCode="_-* #,##0.0_-;\-* #,##0.0_-;_-* &quot;-&quot;??_-;_-@_-"/>
  </numFmts>
  <fonts count="69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9"/>
      <name val="新細明體"/>
      <family val="1"/>
    </font>
    <font>
      <b/>
      <sz val="8"/>
      <name val="新細明體"/>
      <family val="1"/>
    </font>
    <font>
      <b/>
      <sz val="12"/>
      <name val="新細明體"/>
      <family val="1"/>
    </font>
    <font>
      <b/>
      <sz val="10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新細明體"/>
      <family val="1"/>
    </font>
    <font>
      <b/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8"/>
      <color indexed="10"/>
      <name val="新細明體"/>
      <family val="1"/>
    </font>
    <font>
      <b/>
      <sz val="8"/>
      <color indexed="12"/>
      <name val="新細明體"/>
      <family val="1"/>
    </font>
    <font>
      <b/>
      <sz val="10"/>
      <color indexed="8"/>
      <name val="標楷體"/>
      <family val="4"/>
    </font>
    <font>
      <b/>
      <sz val="9"/>
      <color indexed="10"/>
      <name val="新細明體"/>
      <family val="1"/>
    </font>
    <font>
      <sz val="8"/>
      <color indexed="8"/>
      <name val="新細明體"/>
      <family val="1"/>
    </font>
    <font>
      <b/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theme="1"/>
      <name val="新細明體"/>
      <family val="1"/>
    </font>
    <font>
      <b/>
      <sz val="9"/>
      <color theme="1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8"/>
      <color rgb="FFFF0000"/>
      <name val="新細明體"/>
      <family val="1"/>
    </font>
    <font>
      <b/>
      <sz val="8"/>
      <color rgb="FF0000FF"/>
      <name val="新細明體"/>
      <family val="1"/>
    </font>
    <font>
      <b/>
      <sz val="10"/>
      <color theme="1"/>
      <name val="標楷體"/>
      <family val="4"/>
    </font>
    <font>
      <b/>
      <sz val="8"/>
      <color theme="1"/>
      <name val="Calibri"/>
      <family val="1"/>
    </font>
    <font>
      <b/>
      <sz val="9"/>
      <color rgb="FFFF0000"/>
      <name val="新細明體"/>
      <family val="1"/>
    </font>
    <font>
      <sz val="8"/>
      <color theme="1"/>
      <name val="新細明體"/>
      <family val="1"/>
    </font>
    <font>
      <b/>
      <sz val="10"/>
      <color rgb="FFFF0000"/>
      <name val="標楷體"/>
      <family val="4"/>
    </font>
    <font>
      <sz val="12"/>
      <color rgb="FFFF0000"/>
      <name val="新細明體"/>
      <family val="1"/>
    </font>
    <font>
      <b/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4" fillId="0" borderId="10" xfId="33" applyNumberFormat="1" applyFont="1" applyFill="1" applyBorder="1" applyAlignment="1">
      <alignment vertical="center"/>
      <protection/>
    </xf>
    <xf numFmtId="176" fontId="4" fillId="33" borderId="10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176" fontId="56" fillId="0" borderId="10" xfId="33" applyNumberFormat="1" applyFont="1" applyFill="1" applyBorder="1" applyAlignment="1">
      <alignment vertical="center"/>
      <protection/>
    </xf>
    <xf numFmtId="176" fontId="56" fillId="33" borderId="10" xfId="33" applyNumberFormat="1" applyFont="1" applyFill="1" applyBorder="1" applyAlignment="1">
      <alignment vertical="center"/>
      <protection/>
    </xf>
    <xf numFmtId="176" fontId="56" fillId="0" borderId="10" xfId="0" applyNumberFormat="1" applyFont="1" applyFill="1" applyBorder="1" applyAlignment="1">
      <alignment vertical="center"/>
    </xf>
    <xf numFmtId="181" fontId="56" fillId="0" borderId="10" xfId="33" applyNumberFormat="1" applyFont="1" applyFill="1" applyBorder="1" applyAlignment="1">
      <alignment horizontal="right" vertical="center"/>
      <protection/>
    </xf>
    <xf numFmtId="181" fontId="56" fillId="0" borderId="10" xfId="33" applyNumberFormat="1" applyFont="1" applyFill="1" applyBorder="1" applyAlignment="1">
      <alignment vertical="center"/>
      <protection/>
    </xf>
    <xf numFmtId="176" fontId="56" fillId="0" borderId="12" xfId="33" applyNumberFormat="1" applyFont="1" applyFill="1" applyBorder="1" applyAlignment="1">
      <alignment vertical="center"/>
      <protection/>
    </xf>
    <xf numFmtId="180" fontId="57" fillId="33" borderId="10" xfId="34" applyNumberFormat="1" applyFont="1" applyFill="1" applyBorder="1" applyAlignment="1">
      <alignment horizontal="right" vertical="center"/>
    </xf>
    <xf numFmtId="176" fontId="56" fillId="33" borderId="13" xfId="33" applyNumberFormat="1" applyFont="1" applyFill="1" applyBorder="1" applyAlignment="1">
      <alignment vertical="center"/>
      <protection/>
    </xf>
    <xf numFmtId="180" fontId="57" fillId="33" borderId="13" xfId="34" applyNumberFormat="1" applyFont="1" applyFill="1" applyBorder="1" applyAlignment="1">
      <alignment horizontal="right" vertical="center"/>
    </xf>
    <xf numFmtId="176" fontId="4" fillId="0" borderId="13" xfId="33" applyNumberFormat="1" applyFont="1" applyFill="1" applyBorder="1" applyAlignment="1">
      <alignment vertical="center"/>
      <protection/>
    </xf>
    <xf numFmtId="176" fontId="56" fillId="0" borderId="13" xfId="33" applyNumberFormat="1" applyFont="1" applyFill="1" applyBorder="1" applyAlignment="1">
      <alignment vertical="center"/>
      <protection/>
    </xf>
    <xf numFmtId="181" fontId="56" fillId="0" borderId="13" xfId="33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181" fontId="58" fillId="0" borderId="0" xfId="0" applyNumberFormat="1" applyFont="1" applyAlignment="1">
      <alignment vertical="center"/>
    </xf>
    <xf numFmtId="176" fontId="59" fillId="0" borderId="0" xfId="0" applyNumberFormat="1" applyFont="1" applyAlignment="1">
      <alignment vertical="center"/>
    </xf>
    <xf numFmtId="176" fontId="58" fillId="0" borderId="0" xfId="0" applyNumberFormat="1" applyFont="1" applyAlignment="1">
      <alignment vertical="center"/>
    </xf>
    <xf numFmtId="176" fontId="56" fillId="33" borderId="14" xfId="33" applyNumberFormat="1" applyFont="1" applyFill="1" applyBorder="1" applyAlignment="1">
      <alignment vertical="center"/>
      <protection/>
    </xf>
    <xf numFmtId="176" fontId="56" fillId="33" borderId="14" xfId="0" applyNumberFormat="1" applyFont="1" applyFill="1" applyBorder="1" applyAlignment="1">
      <alignment vertical="center"/>
    </xf>
    <xf numFmtId="181" fontId="56" fillId="33" borderId="14" xfId="33" applyNumberFormat="1" applyFont="1" applyFill="1" applyBorder="1" applyAlignment="1">
      <alignment horizontal="right" vertical="center"/>
      <protection/>
    </xf>
    <xf numFmtId="181" fontId="56" fillId="33" borderId="14" xfId="33" applyNumberFormat="1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176" fontId="4" fillId="33" borderId="13" xfId="33" applyNumberFormat="1" applyFont="1" applyFill="1" applyBorder="1" applyAlignment="1">
      <alignment vertical="center"/>
      <protection/>
    </xf>
    <xf numFmtId="0" fontId="56" fillId="0" borderId="10" xfId="0" applyFont="1" applyFill="1" applyBorder="1" applyAlignment="1">
      <alignment horizontal="center" vertical="center"/>
    </xf>
    <xf numFmtId="176" fontId="56" fillId="0" borderId="15" xfId="33" applyNumberFormat="1" applyFont="1" applyFill="1" applyBorder="1" applyAlignment="1">
      <alignment vertical="center"/>
      <protection/>
    </xf>
    <xf numFmtId="176" fontId="56" fillId="33" borderId="10" xfId="0" applyNumberFormat="1" applyFont="1" applyFill="1" applyBorder="1" applyAlignment="1">
      <alignment vertical="center"/>
    </xf>
    <xf numFmtId="181" fontId="56" fillId="33" borderId="10" xfId="33" applyNumberFormat="1" applyFont="1" applyFill="1" applyBorder="1" applyAlignment="1">
      <alignment horizontal="right" vertical="center"/>
      <protection/>
    </xf>
    <xf numFmtId="181" fontId="56" fillId="33" borderId="0" xfId="0" applyNumberFormat="1" applyFont="1" applyFill="1" applyBorder="1" applyAlignment="1">
      <alignment horizontal="right" vertical="center" wrapText="1"/>
    </xf>
    <xf numFmtId="181" fontId="4" fillId="0" borderId="10" xfId="33" applyNumberFormat="1" applyFont="1" applyFill="1" applyBorder="1" applyAlignment="1">
      <alignment vertical="center"/>
      <protection/>
    </xf>
    <xf numFmtId="181" fontId="0" fillId="0" borderId="0" xfId="0" applyNumberFormat="1" applyAlignment="1">
      <alignment vertical="center"/>
    </xf>
    <xf numFmtId="181" fontId="56" fillId="33" borderId="10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60" fillId="33" borderId="10" xfId="33" applyNumberFormat="1" applyFont="1" applyFill="1" applyBorder="1" applyAlignment="1">
      <alignment vertical="center"/>
      <protection/>
    </xf>
    <xf numFmtId="176" fontId="56" fillId="0" borderId="10" xfId="33" applyNumberFormat="1" applyFont="1" applyFill="1" applyBorder="1" applyAlignment="1">
      <alignment horizontal="center" vertical="center"/>
      <protection/>
    </xf>
    <xf numFmtId="176" fontId="56" fillId="33" borderId="10" xfId="33" applyNumberFormat="1" applyFont="1" applyFill="1" applyBorder="1" applyAlignment="1">
      <alignment horizontal="center" vertical="center"/>
      <protection/>
    </xf>
    <xf numFmtId="181" fontId="4" fillId="0" borderId="13" xfId="33" applyNumberFormat="1" applyFont="1" applyFill="1" applyBorder="1" applyAlignment="1">
      <alignment vertical="center"/>
      <protection/>
    </xf>
    <xf numFmtId="181" fontId="4" fillId="33" borderId="14" xfId="33" applyNumberFormat="1" applyFont="1" applyFill="1" applyBorder="1" applyAlignment="1">
      <alignment vertical="center"/>
      <protection/>
    </xf>
    <xf numFmtId="177" fontId="5" fillId="0" borderId="0" xfId="0" applyNumberFormat="1" applyFont="1" applyAlignment="1">
      <alignment vertical="center"/>
    </xf>
    <xf numFmtId="176" fontId="61" fillId="33" borderId="10" xfId="33" applyNumberFormat="1" applyFont="1" applyFill="1" applyBorder="1" applyAlignment="1">
      <alignment vertical="center"/>
      <protection/>
    </xf>
    <xf numFmtId="176" fontId="4" fillId="33" borderId="13" xfId="33" applyNumberFormat="1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/>
      <protection/>
    </xf>
    <xf numFmtId="176" fontId="4" fillId="0" borderId="10" xfId="33" applyNumberFormat="1" applyFont="1" applyFill="1" applyBorder="1" applyAlignment="1">
      <alignment horizontal="center" vertical="center"/>
      <protection/>
    </xf>
    <xf numFmtId="0" fontId="62" fillId="35" borderId="13" xfId="33" applyFont="1" applyFill="1" applyBorder="1" applyAlignment="1">
      <alignment horizontal="center" vertical="center"/>
      <protection/>
    </xf>
    <xf numFmtId="0" fontId="62" fillId="35" borderId="10" xfId="33" applyFont="1" applyFill="1" applyBorder="1" applyAlignment="1">
      <alignment horizontal="center" vertical="center"/>
      <protection/>
    </xf>
    <xf numFmtId="181" fontId="63" fillId="33" borderId="0" xfId="0" applyNumberFormat="1" applyFont="1" applyFill="1" applyAlignment="1">
      <alignment vertical="center"/>
    </xf>
    <xf numFmtId="38" fontId="56" fillId="0" borderId="16" xfId="0" applyNumberFormat="1" applyFont="1" applyFill="1" applyBorder="1" applyAlignment="1">
      <alignment horizontal="right" vertical="center" wrapText="1"/>
    </xf>
    <xf numFmtId="38" fontId="56" fillId="0" borderId="10" xfId="33" applyNumberFormat="1" applyFont="1" applyFill="1" applyBorder="1" applyAlignment="1">
      <alignment horizontal="right" vertical="center"/>
      <protection/>
    </xf>
    <xf numFmtId="38" fontId="56" fillId="0" borderId="17" xfId="0" applyNumberFormat="1" applyFont="1" applyFill="1" applyBorder="1" applyAlignment="1">
      <alignment horizontal="right" vertical="center" wrapText="1"/>
    </xf>
    <xf numFmtId="38" fontId="56" fillId="33" borderId="14" xfId="33" applyNumberFormat="1" applyFont="1" applyFill="1" applyBorder="1" applyAlignment="1">
      <alignment horizontal="right" vertical="center"/>
      <protection/>
    </xf>
    <xf numFmtId="38" fontId="56" fillId="0" borderId="10" xfId="0" applyNumberFormat="1" applyFont="1" applyFill="1" applyBorder="1" applyAlignment="1">
      <alignment horizontal="right" vertical="center"/>
    </xf>
    <xf numFmtId="180" fontId="3" fillId="33" borderId="10" xfId="34" applyNumberFormat="1" applyFont="1" applyFill="1" applyBorder="1" applyAlignment="1">
      <alignment horizontal="right" vertical="center"/>
    </xf>
    <xf numFmtId="176" fontId="61" fillId="0" borderId="10" xfId="33" applyNumberFormat="1" applyFont="1" applyFill="1" applyBorder="1" applyAlignment="1">
      <alignment vertical="center"/>
      <protection/>
    </xf>
    <xf numFmtId="176" fontId="60" fillId="0" borderId="10" xfId="33" applyNumberFormat="1" applyFont="1" applyFill="1" applyBorder="1" applyAlignment="1">
      <alignment vertical="center"/>
      <protection/>
    </xf>
    <xf numFmtId="176" fontId="4" fillId="33" borderId="14" xfId="33" applyNumberFormat="1" applyFont="1" applyFill="1" applyBorder="1" applyAlignment="1">
      <alignment vertical="center"/>
      <protection/>
    </xf>
    <xf numFmtId="186" fontId="63" fillId="0" borderId="16" xfId="0" applyNumberFormat="1" applyFont="1" applyBorder="1" applyAlignment="1">
      <alignment horizontal="right" vertical="center" wrapText="1"/>
    </xf>
    <xf numFmtId="180" fontId="57" fillId="0" borderId="13" xfId="34" applyNumberFormat="1" applyFont="1" applyFill="1" applyBorder="1" applyAlignment="1">
      <alignment horizontal="right" vertical="center"/>
    </xf>
    <xf numFmtId="181" fontId="56" fillId="0" borderId="0" xfId="0" applyNumberFormat="1" applyFont="1" applyFill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176" fontId="56" fillId="33" borderId="12" xfId="33" applyNumberFormat="1" applyFont="1" applyFill="1" applyBorder="1" applyAlignment="1">
      <alignment vertical="center"/>
      <protection/>
    </xf>
    <xf numFmtId="38" fontId="56" fillId="33" borderId="10" xfId="33" applyNumberFormat="1" applyFont="1" applyFill="1" applyBorder="1" applyAlignment="1">
      <alignment horizontal="right" vertical="center"/>
      <protection/>
    </xf>
    <xf numFmtId="181" fontId="56" fillId="33" borderId="13" xfId="33" applyNumberFormat="1" applyFont="1" applyFill="1" applyBorder="1" applyAlignment="1">
      <alignment vertical="center"/>
      <protection/>
    </xf>
    <xf numFmtId="181" fontId="4" fillId="33" borderId="10" xfId="33" applyNumberFormat="1" applyFont="1" applyFill="1" applyBorder="1" applyAlignment="1">
      <alignment vertical="center"/>
      <protection/>
    </xf>
    <xf numFmtId="0" fontId="6" fillId="35" borderId="10" xfId="33" applyFont="1" applyFill="1" applyBorder="1" applyAlignment="1">
      <alignment horizontal="center" vertical="center"/>
      <protection/>
    </xf>
    <xf numFmtId="177" fontId="3" fillId="33" borderId="10" xfId="0" applyNumberFormat="1" applyFont="1" applyFill="1" applyBorder="1" applyAlignment="1">
      <alignment horizontal="right" vertical="center"/>
    </xf>
    <xf numFmtId="176" fontId="3" fillId="35" borderId="11" xfId="0" applyNumberFormat="1" applyFont="1" applyFill="1" applyBorder="1" applyAlignment="1">
      <alignment vertical="center"/>
    </xf>
    <xf numFmtId="179" fontId="3" fillId="33" borderId="18" xfId="47" applyNumberFormat="1" applyFont="1" applyFill="1" applyBorder="1" applyAlignment="1">
      <alignment vertical="center"/>
    </xf>
    <xf numFmtId="179" fontId="3" fillId="33" borderId="19" xfId="47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2" fillId="8" borderId="10" xfId="33" applyFont="1" applyFill="1" applyBorder="1" applyAlignment="1">
      <alignment horizontal="center" vertical="center"/>
      <protection/>
    </xf>
    <xf numFmtId="176" fontId="56" fillId="8" borderId="10" xfId="33" applyNumberFormat="1" applyFont="1" applyFill="1" applyBorder="1" applyAlignment="1">
      <alignment vertical="center"/>
      <protection/>
    </xf>
    <xf numFmtId="176" fontId="56" fillId="8" borderId="13" xfId="33" applyNumberFormat="1" applyFont="1" applyFill="1" applyBorder="1" applyAlignment="1">
      <alignment vertical="center"/>
      <protection/>
    </xf>
    <xf numFmtId="180" fontId="57" fillId="8" borderId="13" xfId="34" applyNumberFormat="1" applyFont="1" applyFill="1" applyBorder="1" applyAlignment="1">
      <alignment horizontal="right" vertical="center"/>
    </xf>
    <xf numFmtId="176" fontId="4" fillId="8" borderId="10" xfId="33" applyNumberFormat="1" applyFont="1" applyFill="1" applyBorder="1" applyAlignment="1">
      <alignment horizontal="center" vertical="center"/>
      <protection/>
    </xf>
    <xf numFmtId="176" fontId="4" fillId="8" borderId="10" xfId="33" applyNumberFormat="1" applyFont="1" applyFill="1" applyBorder="1" applyAlignment="1">
      <alignment vertical="center"/>
      <protection/>
    </xf>
    <xf numFmtId="176" fontId="4" fillId="8" borderId="13" xfId="33" applyNumberFormat="1" applyFont="1" applyFill="1" applyBorder="1" applyAlignment="1">
      <alignment vertical="center"/>
      <protection/>
    </xf>
    <xf numFmtId="176" fontId="56" fillId="8" borderId="10" xfId="0" applyNumberFormat="1" applyFont="1" applyFill="1" applyBorder="1" applyAlignment="1">
      <alignment vertical="center"/>
    </xf>
    <xf numFmtId="38" fontId="56" fillId="8" borderId="10" xfId="33" applyNumberFormat="1" applyFont="1" applyFill="1" applyBorder="1" applyAlignment="1">
      <alignment horizontal="right" vertical="center"/>
      <protection/>
    </xf>
    <xf numFmtId="181" fontId="56" fillId="8" borderId="10" xfId="33" applyNumberFormat="1" applyFont="1" applyFill="1" applyBorder="1" applyAlignment="1">
      <alignment horizontal="right" vertical="center"/>
      <protection/>
    </xf>
    <xf numFmtId="181" fontId="56" fillId="8" borderId="13" xfId="33" applyNumberFormat="1" applyFont="1" applyFill="1" applyBorder="1" applyAlignment="1">
      <alignment vertical="center"/>
      <protection/>
    </xf>
    <xf numFmtId="181" fontId="4" fillId="8" borderId="10" xfId="33" applyNumberFormat="1" applyFont="1" applyFill="1" applyBorder="1" applyAlignment="1">
      <alignment vertical="center"/>
      <protection/>
    </xf>
    <xf numFmtId="181" fontId="56" fillId="8" borderId="10" xfId="33" applyNumberFormat="1" applyFont="1" applyFill="1" applyBorder="1" applyAlignment="1">
      <alignment vertical="center"/>
      <protection/>
    </xf>
    <xf numFmtId="176" fontId="3" fillId="8" borderId="10" xfId="0" applyNumberFormat="1" applyFont="1" applyFill="1" applyBorder="1" applyAlignment="1">
      <alignment vertical="center"/>
    </xf>
    <xf numFmtId="176" fontId="56" fillId="8" borderId="12" xfId="33" applyNumberFormat="1" applyFont="1" applyFill="1" applyBorder="1" applyAlignment="1">
      <alignment vertical="center"/>
      <protection/>
    </xf>
    <xf numFmtId="0" fontId="6" fillId="8" borderId="10" xfId="33" applyFont="1" applyFill="1" applyBorder="1" applyAlignment="1">
      <alignment horizontal="center" vertical="center"/>
      <protection/>
    </xf>
    <xf numFmtId="176" fontId="4" fillId="8" borderId="20" xfId="33" applyNumberFormat="1" applyFont="1" applyFill="1" applyBorder="1" applyAlignment="1">
      <alignment vertical="center"/>
      <protection/>
    </xf>
    <xf numFmtId="180" fontId="3" fillId="8" borderId="13" xfId="34" applyNumberFormat="1" applyFont="1" applyFill="1" applyBorder="1" applyAlignment="1">
      <alignment horizontal="right" vertical="center"/>
    </xf>
    <xf numFmtId="38" fontId="4" fillId="8" borderId="10" xfId="33" applyNumberFormat="1" applyFont="1" applyFill="1" applyBorder="1" applyAlignment="1">
      <alignment horizontal="right" vertical="center"/>
      <protection/>
    </xf>
    <xf numFmtId="181" fontId="4" fillId="8" borderId="10" xfId="33" applyNumberFormat="1" applyFont="1" applyFill="1" applyBorder="1" applyAlignment="1">
      <alignment horizontal="right" vertical="center"/>
      <protection/>
    </xf>
    <xf numFmtId="181" fontId="4" fillId="8" borderId="13" xfId="33" applyNumberFormat="1" applyFont="1" applyFill="1" applyBorder="1" applyAlignment="1">
      <alignment vertical="center"/>
      <protection/>
    </xf>
    <xf numFmtId="0" fontId="62" fillId="8" borderId="21" xfId="33" applyFont="1" applyFill="1" applyBorder="1" applyAlignment="1">
      <alignment horizontal="center" vertical="center"/>
      <protection/>
    </xf>
    <xf numFmtId="176" fontId="56" fillId="8" borderId="14" xfId="33" applyNumberFormat="1" applyFont="1" applyFill="1" applyBorder="1" applyAlignment="1">
      <alignment vertical="center"/>
      <protection/>
    </xf>
    <xf numFmtId="176" fontId="4" fillId="8" borderId="14" xfId="33" applyNumberFormat="1" applyFont="1" applyFill="1" applyBorder="1" applyAlignment="1">
      <alignment vertical="center"/>
      <protection/>
    </xf>
    <xf numFmtId="176" fontId="56" fillId="8" borderId="14" xfId="0" applyNumberFormat="1" applyFont="1" applyFill="1" applyBorder="1" applyAlignment="1">
      <alignment vertical="center"/>
    </xf>
    <xf numFmtId="38" fontId="56" fillId="8" borderId="14" xfId="33" applyNumberFormat="1" applyFont="1" applyFill="1" applyBorder="1" applyAlignment="1">
      <alignment horizontal="right" vertical="center"/>
      <protection/>
    </xf>
    <xf numFmtId="181" fontId="56" fillId="8" borderId="14" xfId="33" applyNumberFormat="1" applyFont="1" applyFill="1" applyBorder="1" applyAlignment="1">
      <alignment horizontal="right" vertical="center"/>
      <protection/>
    </xf>
    <xf numFmtId="181" fontId="4" fillId="8" borderId="14" xfId="33" applyNumberFormat="1" applyFont="1" applyFill="1" applyBorder="1" applyAlignment="1">
      <alignment vertical="center"/>
      <protection/>
    </xf>
    <xf numFmtId="181" fontId="56" fillId="8" borderId="14" xfId="33" applyNumberFormat="1" applyFont="1" applyFill="1" applyBorder="1" applyAlignment="1">
      <alignment vertical="center"/>
      <protection/>
    </xf>
    <xf numFmtId="176" fontId="3" fillId="34" borderId="10" xfId="0" applyNumberFormat="1" applyFont="1" applyFill="1" applyBorder="1" applyAlignment="1">
      <alignment vertical="center"/>
    </xf>
    <xf numFmtId="177" fontId="3" fillId="8" borderId="10" xfId="0" applyNumberFormat="1" applyFont="1" applyFill="1" applyBorder="1" applyAlignment="1">
      <alignment horizontal="right" vertical="center"/>
    </xf>
    <xf numFmtId="179" fontId="3" fillId="8" borderId="18" xfId="47" applyNumberFormat="1" applyFont="1" applyFill="1" applyBorder="1" applyAlignment="1">
      <alignment vertical="center"/>
    </xf>
    <xf numFmtId="176" fontId="60" fillId="0" borderId="13" xfId="33" applyNumberFormat="1" applyFont="1" applyFill="1" applyBorder="1" applyAlignment="1">
      <alignment vertical="center"/>
      <protection/>
    </xf>
    <xf numFmtId="176" fontId="60" fillId="0" borderId="10" xfId="0" applyNumberFormat="1" applyFont="1" applyFill="1" applyBorder="1" applyAlignment="1">
      <alignment vertical="center"/>
    </xf>
    <xf numFmtId="176" fontId="56" fillId="0" borderId="10" xfId="33" applyNumberFormat="1" applyFont="1" applyFill="1" applyBorder="1" applyAlignment="1">
      <alignment vertical="center"/>
      <protection/>
    </xf>
    <xf numFmtId="176" fontId="56" fillId="33" borderId="10" xfId="33" applyNumberFormat="1" applyFont="1" applyFill="1" applyBorder="1" applyAlignment="1">
      <alignment vertical="center"/>
      <protection/>
    </xf>
    <xf numFmtId="176" fontId="56" fillId="0" borderId="10" xfId="0" applyNumberFormat="1" applyFont="1" applyFill="1" applyBorder="1" applyAlignment="1">
      <alignment vertical="center"/>
    </xf>
    <xf numFmtId="176" fontId="56" fillId="0" borderId="10" xfId="0" applyNumberFormat="1" applyFont="1" applyBorder="1" applyAlignment="1">
      <alignment vertical="center"/>
    </xf>
    <xf numFmtId="176" fontId="56" fillId="0" borderId="13" xfId="33" applyNumberFormat="1" applyFont="1" applyFill="1" applyBorder="1" applyAlignment="1">
      <alignment vertical="center"/>
      <protection/>
    </xf>
    <xf numFmtId="176" fontId="56" fillId="33" borderId="14" xfId="33" applyNumberFormat="1" applyFont="1" applyFill="1" applyBorder="1" applyAlignment="1">
      <alignment vertical="center"/>
      <protection/>
    </xf>
    <xf numFmtId="176" fontId="56" fillId="33" borderId="14" xfId="0" applyNumberFormat="1" applyFont="1" applyFill="1" applyBorder="1" applyAlignment="1">
      <alignment vertical="center"/>
    </xf>
    <xf numFmtId="176" fontId="56" fillId="0" borderId="13" xfId="0" applyNumberFormat="1" applyFont="1" applyFill="1" applyBorder="1" applyAlignment="1">
      <alignment vertical="center"/>
    </xf>
    <xf numFmtId="176" fontId="56" fillId="33" borderId="10" xfId="0" applyNumberFormat="1" applyFont="1" applyFill="1" applyBorder="1" applyAlignment="1">
      <alignment vertical="center"/>
    </xf>
    <xf numFmtId="176" fontId="56" fillId="8" borderId="10" xfId="33" applyNumberFormat="1" applyFont="1" applyFill="1" applyBorder="1" applyAlignment="1">
      <alignment vertical="center"/>
      <protection/>
    </xf>
    <xf numFmtId="176" fontId="4" fillId="8" borderId="10" xfId="33" applyNumberFormat="1" applyFont="1" applyFill="1" applyBorder="1" applyAlignment="1">
      <alignment vertical="center"/>
      <protection/>
    </xf>
    <xf numFmtId="176" fontId="56" fillId="8" borderId="10" xfId="0" applyNumberFormat="1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vertical="center"/>
    </xf>
    <xf numFmtId="176" fontId="56" fillId="8" borderId="14" xfId="33" applyNumberFormat="1" applyFont="1" applyFill="1" applyBorder="1" applyAlignment="1">
      <alignment vertical="center"/>
      <protection/>
    </xf>
    <xf numFmtId="176" fontId="56" fillId="8" borderId="14" xfId="0" applyNumberFormat="1" applyFont="1" applyFill="1" applyBorder="1" applyAlignment="1">
      <alignment vertical="center"/>
    </xf>
    <xf numFmtId="180" fontId="64" fillId="33" borderId="13" xfId="34" applyNumberFormat="1" applyFont="1" applyFill="1" applyBorder="1" applyAlignment="1">
      <alignment horizontal="right" vertical="center"/>
    </xf>
    <xf numFmtId="181" fontId="60" fillId="0" borderId="10" xfId="33" applyNumberFormat="1" applyFont="1" applyFill="1" applyBorder="1" applyAlignment="1">
      <alignment vertical="center"/>
      <protection/>
    </xf>
    <xf numFmtId="187" fontId="3" fillId="35" borderId="10" xfId="0" applyNumberFormat="1" applyFont="1" applyFill="1" applyBorder="1" applyAlignment="1">
      <alignment vertical="center"/>
    </xf>
    <xf numFmtId="187" fontId="3" fillId="8" borderId="10" xfId="0" applyNumberFormat="1" applyFont="1" applyFill="1" applyBorder="1" applyAlignment="1">
      <alignment vertical="center"/>
    </xf>
    <xf numFmtId="179" fontId="3" fillId="0" borderId="18" xfId="47" applyNumberFormat="1" applyFont="1" applyFill="1" applyBorder="1" applyAlignment="1">
      <alignment vertical="center"/>
    </xf>
    <xf numFmtId="181" fontId="60" fillId="0" borderId="13" xfId="33" applyNumberFormat="1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0" fontId="56" fillId="0" borderId="0" xfId="34" applyNumberFormat="1" applyFont="1" applyAlignment="1">
      <alignment vertical="center"/>
    </xf>
    <xf numFmtId="177" fontId="4" fillId="33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179" fontId="3" fillId="33" borderId="22" xfId="47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right" vertical="center"/>
    </xf>
    <xf numFmtId="186" fontId="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86" fontId="59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9" fontId="59" fillId="0" borderId="0" xfId="0" applyNumberFormat="1" applyFont="1" applyAlignment="1">
      <alignment vertical="center"/>
    </xf>
    <xf numFmtId="0" fontId="66" fillId="35" borderId="10" xfId="33" applyFont="1" applyFill="1" applyBorder="1" applyAlignment="1">
      <alignment horizontal="center" vertical="center"/>
      <protection/>
    </xf>
    <xf numFmtId="176" fontId="4" fillId="33" borderId="20" xfId="33" applyNumberFormat="1" applyFont="1" applyFill="1" applyBorder="1" applyAlignment="1">
      <alignment vertical="center"/>
      <protection/>
    </xf>
    <xf numFmtId="180" fontId="3" fillId="33" borderId="13" xfId="34" applyNumberFormat="1" applyFont="1" applyFill="1" applyBorder="1" applyAlignment="1">
      <alignment horizontal="right" vertical="center"/>
    </xf>
    <xf numFmtId="176" fontId="60" fillId="0" borderId="11" xfId="0" applyNumberFormat="1" applyFont="1" applyFill="1" applyBorder="1" applyAlignment="1">
      <alignment vertical="center"/>
    </xf>
    <xf numFmtId="176" fontId="60" fillId="33" borderId="11" xfId="0" applyNumberFormat="1" applyFont="1" applyFill="1" applyBorder="1" applyAlignment="1">
      <alignment vertical="center"/>
    </xf>
    <xf numFmtId="176" fontId="56" fillId="0" borderId="13" xfId="33" applyNumberFormat="1" applyFont="1" applyBorder="1" applyAlignment="1">
      <alignment vertical="center"/>
      <protection/>
    </xf>
    <xf numFmtId="176" fontId="56" fillId="0" borderId="10" xfId="33" applyNumberFormat="1" applyFont="1" applyBorder="1" applyAlignment="1">
      <alignment vertical="center"/>
      <protection/>
    </xf>
    <xf numFmtId="180" fontId="64" fillId="33" borderId="10" xfId="34" applyNumberFormat="1" applyFont="1" applyFill="1" applyBorder="1" applyAlignment="1">
      <alignment horizontal="right" vertical="center"/>
    </xf>
    <xf numFmtId="176" fontId="60" fillId="0" borderId="13" xfId="0" applyNumberFormat="1" applyFont="1" applyFill="1" applyBorder="1" applyAlignment="1">
      <alignment vertical="center"/>
    </xf>
    <xf numFmtId="176" fontId="64" fillId="34" borderId="11" xfId="0" applyNumberFormat="1" applyFont="1" applyFill="1" applyBorder="1" applyAlignment="1">
      <alignment vertical="center"/>
    </xf>
    <xf numFmtId="176" fontId="67" fillId="0" borderId="0" xfId="0" applyNumberFormat="1" applyFont="1" applyAlignment="1">
      <alignment vertical="center"/>
    </xf>
    <xf numFmtId="176" fontId="60" fillId="33" borderId="13" xfId="33" applyNumberFormat="1" applyFont="1" applyFill="1" applyBorder="1" applyAlignment="1">
      <alignment vertical="center"/>
      <protection/>
    </xf>
    <xf numFmtId="0" fontId="2" fillId="33" borderId="23" xfId="33" applyFont="1" applyFill="1" applyBorder="1" applyAlignment="1">
      <alignment horizontal="center" vertical="center" textRotation="255"/>
      <protection/>
    </xf>
    <xf numFmtId="0" fontId="0" fillId="33" borderId="24" xfId="0" applyFill="1" applyBorder="1" applyAlignment="1">
      <alignment horizontal="center" vertical="center" textRotation="255"/>
    </xf>
    <xf numFmtId="0" fontId="0" fillId="33" borderId="25" xfId="0" applyFill="1" applyBorder="1" applyAlignment="1">
      <alignment horizontal="center" vertical="center" textRotation="255"/>
    </xf>
    <xf numFmtId="0" fontId="2" fillId="0" borderId="26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2" fillId="0" borderId="28" xfId="33" applyFont="1" applyBorder="1" applyAlignment="1">
      <alignment horizontal="center" vertical="center" textRotation="255"/>
      <protection/>
    </xf>
    <xf numFmtId="0" fontId="2" fillId="0" borderId="30" xfId="33" applyFont="1" applyBorder="1" applyAlignment="1">
      <alignment horizontal="center" vertical="center" textRotation="255"/>
      <protection/>
    </xf>
    <xf numFmtId="0" fontId="2" fillId="0" borderId="29" xfId="33" applyFont="1" applyBorder="1" applyAlignment="1">
      <alignment horizontal="center" vertical="center" textRotation="255"/>
      <protection/>
    </xf>
    <xf numFmtId="0" fontId="5" fillId="0" borderId="30" xfId="0" applyFont="1" applyBorder="1" applyAlignment="1">
      <alignment horizontal="center" vertical="center" textRotation="255"/>
    </xf>
    <xf numFmtId="0" fontId="2" fillId="0" borderId="31" xfId="33" applyFont="1" applyBorder="1" applyAlignment="1">
      <alignment horizontal="center" vertical="center" textRotation="255"/>
      <protection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8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2月" xfId="33"/>
    <cellStyle name="Comma" xfId="34"/>
    <cellStyle name="千分位 2" xfId="35"/>
    <cellStyle name="千分位 2 2" xfId="36"/>
    <cellStyle name="千分位 2 2 2" xfId="37"/>
    <cellStyle name="千分位 2 3" xfId="38"/>
    <cellStyle name="千分位 3" xfId="39"/>
    <cellStyle name="千分位 3 2" xfId="40"/>
    <cellStyle name="千分位 4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9"/>
  <sheetViews>
    <sheetView tabSelected="1" zoomScalePageLayoutView="0" workbookViewId="0" topLeftCell="A1">
      <pane xSplit="2" ySplit="3" topLeftCell="AJ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P35" sqref="AP35"/>
    </sheetView>
  </sheetViews>
  <sheetFormatPr defaultColWidth="9.00390625" defaultRowHeight="16.5"/>
  <cols>
    <col min="1" max="1" width="4.125" style="0" customWidth="1"/>
    <col min="2" max="2" width="15.625" style="21" customWidth="1"/>
    <col min="3" max="22" width="8.375" style="21" hidden="1" customWidth="1"/>
    <col min="23" max="26" width="8.375" style="0" hidden="1" customWidth="1"/>
    <col min="27" max="27" width="7.875" style="21" hidden="1" customWidth="1"/>
    <col min="28" max="28" width="8.375" style="21" hidden="1" customWidth="1"/>
    <col min="29" max="29" width="8.375" style="22" hidden="1" customWidth="1"/>
    <col min="30" max="30" width="8.375" style="21" hidden="1" customWidth="1"/>
    <col min="31" max="32" width="8.375" style="21" customWidth="1"/>
    <col min="33" max="33" width="8.375" style="22" customWidth="1"/>
    <col min="34" max="50" width="8.375" style="21" customWidth="1"/>
    <col min="51" max="51" width="12.125" style="0" customWidth="1"/>
    <col min="52" max="52" width="11.00390625" style="0" customWidth="1"/>
    <col min="53" max="53" width="13.00390625" style="0" customWidth="1"/>
    <col min="54" max="54" width="7.625" style="0" customWidth="1"/>
    <col min="55" max="55" width="13.00390625" style="0" customWidth="1"/>
  </cols>
  <sheetData>
    <row r="1" spans="1:54" ht="16.5">
      <c r="A1" s="180" t="s">
        <v>105</v>
      </c>
      <c r="B1" s="187"/>
      <c r="C1" s="188" t="s">
        <v>15</v>
      </c>
      <c r="D1" s="188"/>
      <c r="E1" s="188"/>
      <c r="F1" s="188"/>
      <c r="G1" s="180" t="s">
        <v>16</v>
      </c>
      <c r="H1" s="180"/>
      <c r="I1" s="180"/>
      <c r="J1" s="180"/>
      <c r="K1" s="180" t="s">
        <v>17</v>
      </c>
      <c r="L1" s="180"/>
      <c r="M1" s="180"/>
      <c r="N1" s="180"/>
      <c r="O1" s="180" t="s">
        <v>18</v>
      </c>
      <c r="P1" s="180"/>
      <c r="Q1" s="187"/>
      <c r="R1" s="187"/>
      <c r="S1" s="180" t="s">
        <v>19</v>
      </c>
      <c r="T1" s="180"/>
      <c r="U1" s="180"/>
      <c r="V1" s="180"/>
      <c r="W1" s="180" t="s">
        <v>84</v>
      </c>
      <c r="X1" s="180"/>
      <c r="Y1" s="187"/>
      <c r="Z1" s="187"/>
      <c r="AA1" s="180" t="s">
        <v>38</v>
      </c>
      <c r="AB1" s="180"/>
      <c r="AC1" s="180"/>
      <c r="AD1" s="180"/>
      <c r="AE1" s="180" t="s">
        <v>41</v>
      </c>
      <c r="AF1" s="187"/>
      <c r="AG1" s="187"/>
      <c r="AH1" s="187"/>
      <c r="AI1" s="180" t="s">
        <v>43</v>
      </c>
      <c r="AJ1" s="180"/>
      <c r="AK1" s="180"/>
      <c r="AL1" s="180"/>
      <c r="AM1" s="180" t="s">
        <v>44</v>
      </c>
      <c r="AN1" s="187"/>
      <c r="AO1" s="187"/>
      <c r="AP1" s="187"/>
      <c r="AQ1" s="180" t="s">
        <v>45</v>
      </c>
      <c r="AR1" s="180"/>
      <c r="AS1" s="180"/>
      <c r="AT1" s="180"/>
      <c r="AU1" s="180" t="s">
        <v>85</v>
      </c>
      <c r="AV1" s="181"/>
      <c r="AW1" s="181"/>
      <c r="AX1" s="181"/>
      <c r="AY1" s="182" t="s">
        <v>82</v>
      </c>
      <c r="AZ1" s="183" t="s">
        <v>39</v>
      </c>
      <c r="BA1" s="185" t="s">
        <v>40</v>
      </c>
      <c r="BB1" s="183" t="s">
        <v>42</v>
      </c>
    </row>
    <row r="2" spans="1:54" ht="16.5">
      <c r="A2" s="180"/>
      <c r="B2" s="187"/>
      <c r="C2" s="173" t="s">
        <v>83</v>
      </c>
      <c r="D2" s="173" t="s">
        <v>81</v>
      </c>
      <c r="E2" s="175"/>
      <c r="F2" s="173" t="s">
        <v>20</v>
      </c>
      <c r="G2" s="173" t="s">
        <v>83</v>
      </c>
      <c r="H2" s="173" t="s">
        <v>81</v>
      </c>
      <c r="I2" s="175"/>
      <c r="J2" s="173" t="s">
        <v>20</v>
      </c>
      <c r="K2" s="173" t="s">
        <v>83</v>
      </c>
      <c r="L2" s="173" t="s">
        <v>81</v>
      </c>
      <c r="M2" s="175"/>
      <c r="N2" s="173" t="s">
        <v>20</v>
      </c>
      <c r="O2" s="173" t="s">
        <v>83</v>
      </c>
      <c r="P2" s="173" t="s">
        <v>81</v>
      </c>
      <c r="Q2" s="175"/>
      <c r="R2" s="173" t="s">
        <v>20</v>
      </c>
      <c r="S2" s="173" t="s">
        <v>83</v>
      </c>
      <c r="T2" s="173" t="s">
        <v>81</v>
      </c>
      <c r="U2" s="175"/>
      <c r="V2" s="173" t="s">
        <v>20</v>
      </c>
      <c r="W2" s="176" t="s">
        <v>83</v>
      </c>
      <c r="X2" s="173" t="s">
        <v>81</v>
      </c>
      <c r="Y2" s="175"/>
      <c r="Z2" s="176" t="s">
        <v>20</v>
      </c>
      <c r="AA2" s="173" t="s">
        <v>83</v>
      </c>
      <c r="AB2" s="173" t="s">
        <v>81</v>
      </c>
      <c r="AC2" s="175"/>
      <c r="AD2" s="173" t="s">
        <v>20</v>
      </c>
      <c r="AE2" s="173" t="s">
        <v>83</v>
      </c>
      <c r="AF2" s="173" t="s">
        <v>81</v>
      </c>
      <c r="AG2" s="175"/>
      <c r="AH2" s="173" t="s">
        <v>20</v>
      </c>
      <c r="AI2" s="173" t="s">
        <v>83</v>
      </c>
      <c r="AJ2" s="173" t="s">
        <v>81</v>
      </c>
      <c r="AK2" s="175"/>
      <c r="AL2" s="173" t="s">
        <v>20</v>
      </c>
      <c r="AM2" s="173" t="s">
        <v>83</v>
      </c>
      <c r="AN2" s="173" t="s">
        <v>81</v>
      </c>
      <c r="AO2" s="175"/>
      <c r="AP2" s="173" t="s">
        <v>20</v>
      </c>
      <c r="AQ2" s="173" t="s">
        <v>83</v>
      </c>
      <c r="AR2" s="173" t="s">
        <v>81</v>
      </c>
      <c r="AS2" s="175"/>
      <c r="AT2" s="173" t="s">
        <v>20</v>
      </c>
      <c r="AU2" s="173" t="s">
        <v>83</v>
      </c>
      <c r="AV2" s="173" t="s">
        <v>81</v>
      </c>
      <c r="AW2" s="175"/>
      <c r="AX2" s="173" t="s">
        <v>20</v>
      </c>
      <c r="AY2" s="178"/>
      <c r="AZ2" s="184"/>
      <c r="BA2" s="186"/>
      <c r="BB2" s="184"/>
    </row>
    <row r="3" spans="1:54" ht="16.5">
      <c r="A3" s="187"/>
      <c r="B3" s="187"/>
      <c r="C3" s="174"/>
      <c r="D3" s="66" t="s">
        <v>87</v>
      </c>
      <c r="E3" s="32" t="s">
        <v>88</v>
      </c>
      <c r="F3" s="174"/>
      <c r="G3" s="174"/>
      <c r="H3" s="66" t="s">
        <v>87</v>
      </c>
      <c r="I3" s="32" t="s">
        <v>88</v>
      </c>
      <c r="J3" s="174"/>
      <c r="K3" s="174"/>
      <c r="L3" s="66" t="s">
        <v>87</v>
      </c>
      <c r="M3" s="32" t="s">
        <v>88</v>
      </c>
      <c r="N3" s="174"/>
      <c r="O3" s="174"/>
      <c r="P3" s="66" t="s">
        <v>87</v>
      </c>
      <c r="Q3" s="32" t="s">
        <v>88</v>
      </c>
      <c r="R3" s="179"/>
      <c r="S3" s="174"/>
      <c r="T3" s="66" t="s">
        <v>87</v>
      </c>
      <c r="U3" s="32" t="s">
        <v>88</v>
      </c>
      <c r="V3" s="174"/>
      <c r="W3" s="177"/>
      <c r="X3" s="66" t="s">
        <v>87</v>
      </c>
      <c r="Y3" s="32" t="s">
        <v>88</v>
      </c>
      <c r="Z3" s="178"/>
      <c r="AA3" s="174"/>
      <c r="AB3" s="66" t="s">
        <v>87</v>
      </c>
      <c r="AC3" s="32" t="s">
        <v>88</v>
      </c>
      <c r="AD3" s="174"/>
      <c r="AE3" s="174"/>
      <c r="AF3" s="66" t="s">
        <v>87</v>
      </c>
      <c r="AG3" s="32" t="s">
        <v>88</v>
      </c>
      <c r="AH3" s="174"/>
      <c r="AI3" s="174"/>
      <c r="AJ3" s="66" t="s">
        <v>87</v>
      </c>
      <c r="AK3" s="66" t="s">
        <v>88</v>
      </c>
      <c r="AL3" s="174"/>
      <c r="AM3" s="174"/>
      <c r="AN3" s="66" t="s">
        <v>87</v>
      </c>
      <c r="AO3" s="66" t="s">
        <v>88</v>
      </c>
      <c r="AP3" s="174"/>
      <c r="AQ3" s="174"/>
      <c r="AR3" s="66" t="s">
        <v>87</v>
      </c>
      <c r="AS3" s="66" t="s">
        <v>88</v>
      </c>
      <c r="AT3" s="174"/>
      <c r="AU3" s="174"/>
      <c r="AV3" s="66" t="s">
        <v>87</v>
      </c>
      <c r="AW3" s="66" t="s">
        <v>88</v>
      </c>
      <c r="AX3" s="174"/>
      <c r="AY3" s="178"/>
      <c r="AZ3" s="184"/>
      <c r="BA3" s="186"/>
      <c r="BB3" s="184"/>
    </row>
    <row r="4" spans="1:54" ht="19.5" customHeight="1">
      <c r="A4" s="169" t="s">
        <v>58</v>
      </c>
      <c r="B4" s="51" t="s">
        <v>67</v>
      </c>
      <c r="C4" s="31"/>
      <c r="D4" s="31">
        <v>19659</v>
      </c>
      <c r="E4" s="31"/>
      <c r="F4" s="149">
        <f aca="true" t="shared" si="0" ref="F4:F9">SUM(C4,D4,E4)</f>
        <v>19659</v>
      </c>
      <c r="G4" s="59">
        <v>6000</v>
      </c>
      <c r="H4" s="150">
        <v>11970</v>
      </c>
      <c r="I4" s="109">
        <v>71392</v>
      </c>
      <c r="J4" s="31">
        <f>SUM(G4,H4,I4)</f>
        <v>89362</v>
      </c>
      <c r="K4" s="15">
        <v>6000</v>
      </c>
      <c r="L4" s="17">
        <v>8572</v>
      </c>
      <c r="M4" s="115">
        <v>91744</v>
      </c>
      <c r="N4" s="16">
        <f>SUM(K4,L4,M4)</f>
        <v>106316</v>
      </c>
      <c r="O4" s="15">
        <v>6000</v>
      </c>
      <c r="P4" s="17">
        <v>11496</v>
      </c>
      <c r="Q4" s="109">
        <v>91744</v>
      </c>
      <c r="R4" s="19">
        <f>SUM(O4,P4,Q4)</f>
        <v>109240</v>
      </c>
      <c r="S4" s="153">
        <v>8500</v>
      </c>
      <c r="T4" s="19">
        <v>10743</v>
      </c>
      <c r="U4" s="48">
        <v>95392</v>
      </c>
      <c r="V4" s="19">
        <f>SUM(S4,T4,U4)</f>
        <v>114635</v>
      </c>
      <c r="W4" s="18">
        <v>6000</v>
      </c>
      <c r="X4" s="18">
        <v>9655</v>
      </c>
      <c r="Y4" s="31">
        <v>94052</v>
      </c>
      <c r="Z4" s="18">
        <f>SUM(W4,X4,Y4)</f>
        <v>109707</v>
      </c>
      <c r="AA4" s="19">
        <v>6000</v>
      </c>
      <c r="AB4" s="118">
        <v>8876</v>
      </c>
      <c r="AC4" s="118">
        <v>105490</v>
      </c>
      <c r="AD4" s="19">
        <f>SUM(AA4,AB4,AC4)</f>
        <v>120366</v>
      </c>
      <c r="AE4" s="19">
        <v>6000</v>
      </c>
      <c r="AF4" s="115">
        <v>10316</v>
      </c>
      <c r="AG4" s="16">
        <v>111186</v>
      </c>
      <c r="AH4" s="16">
        <f>SUM(AE4,AF4,AG4)</f>
        <v>127502</v>
      </c>
      <c r="AI4" s="16">
        <v>6000</v>
      </c>
      <c r="AJ4" s="16">
        <v>9211</v>
      </c>
      <c r="AK4" s="16">
        <v>109722</v>
      </c>
      <c r="AL4" s="19">
        <f>SUM(AI4,AJ4,AK4)</f>
        <v>124933</v>
      </c>
      <c r="AM4" s="33">
        <v>6000</v>
      </c>
      <c r="AN4" s="56">
        <v>12036</v>
      </c>
      <c r="AO4" s="36">
        <v>113918</v>
      </c>
      <c r="AP4" s="20">
        <f>SUM(AM4,AN4,AO4)</f>
        <v>131954</v>
      </c>
      <c r="AQ4" s="44"/>
      <c r="AR4" s="20"/>
      <c r="AS4" s="20"/>
      <c r="AT4" s="19">
        <f>SUM(AQ4,AR4,AS4)</f>
        <v>0</v>
      </c>
      <c r="AU4" s="19"/>
      <c r="AV4" s="19"/>
      <c r="AW4" s="19"/>
      <c r="AX4" s="19">
        <f>SUM(AU4,AV4,AW4)</f>
        <v>0</v>
      </c>
      <c r="AY4" s="106">
        <f>SUM(AX4,AT4,AP4,AL4,AH4,AD4,Z4,V4,R4,N4,J4,F4)</f>
        <v>1053674</v>
      </c>
      <c r="AZ4" s="72">
        <v>1541000</v>
      </c>
      <c r="BA4" s="128">
        <f>SUM(AZ4-AY4)</f>
        <v>487326</v>
      </c>
      <c r="BB4" s="74">
        <f aca="true" t="shared" si="1" ref="BB4:BB69">SUM(AY4/AZ4)</f>
        <v>0.6837598961713173</v>
      </c>
    </row>
    <row r="5" spans="1:54" ht="19.5" customHeight="1">
      <c r="A5" s="169"/>
      <c r="B5" s="52" t="s">
        <v>0</v>
      </c>
      <c r="C5" s="3"/>
      <c r="D5" s="31"/>
      <c r="E5" s="3">
        <v>24288</v>
      </c>
      <c r="F5" s="149">
        <f t="shared" si="0"/>
        <v>24288</v>
      </c>
      <c r="G5" s="59"/>
      <c r="H5" s="150"/>
      <c r="I5" s="2">
        <v>24288</v>
      </c>
      <c r="J5" s="31">
        <f aca="true" t="shared" si="2" ref="J5:J74">SUM(G5,H5,I5)</f>
        <v>24288</v>
      </c>
      <c r="K5" s="15">
        <v>10000</v>
      </c>
      <c r="L5" s="15"/>
      <c r="M5" s="111">
        <v>24288</v>
      </c>
      <c r="N5" s="16">
        <f aca="true" t="shared" si="3" ref="N5:N74">SUM(K5,L5,M5)</f>
        <v>34288</v>
      </c>
      <c r="O5" s="15"/>
      <c r="P5" s="17"/>
      <c r="Q5" s="9">
        <v>24288</v>
      </c>
      <c r="R5" s="19">
        <f aca="true" t="shared" si="4" ref="R5:R74">SUM(O5,P5,Q5)</f>
        <v>24288</v>
      </c>
      <c r="S5" s="154"/>
      <c r="T5" s="19"/>
      <c r="U5" s="49">
        <v>24288</v>
      </c>
      <c r="V5" s="19">
        <f aca="true" t="shared" si="5" ref="V5:V74">SUM(S5,T5,U5)</f>
        <v>24288</v>
      </c>
      <c r="W5" s="2"/>
      <c r="X5" s="2"/>
      <c r="Y5" s="3">
        <v>24288</v>
      </c>
      <c r="Z5" s="18">
        <f aca="true" t="shared" si="6" ref="Z5:Z74">SUM(W5,X5,Y5)</f>
        <v>24288</v>
      </c>
      <c r="AA5" s="9"/>
      <c r="AB5" s="113"/>
      <c r="AC5" s="11">
        <v>26718</v>
      </c>
      <c r="AD5" s="19">
        <f aca="true" t="shared" si="7" ref="AD5:AD74">SUM(AA5,AB5,AC5)</f>
        <v>26718</v>
      </c>
      <c r="AE5" s="9"/>
      <c r="AF5" s="111"/>
      <c r="AG5" s="10">
        <v>40440</v>
      </c>
      <c r="AH5" s="16">
        <f aca="true" t="shared" si="8" ref="AH5:AH74">SUM(AE5,AF5,AG5)</f>
        <v>40440</v>
      </c>
      <c r="AI5" s="10"/>
      <c r="AJ5" s="16"/>
      <c r="AK5" s="112">
        <v>40440</v>
      </c>
      <c r="AL5" s="19">
        <f aca="true" t="shared" si="9" ref="AL5:AL74">SUM(AI5,AJ5,AK5)</f>
        <v>40440</v>
      </c>
      <c r="AM5" s="9"/>
      <c r="AN5" s="56"/>
      <c r="AO5" s="35">
        <v>40440</v>
      </c>
      <c r="AP5" s="20">
        <f aca="true" t="shared" si="10" ref="AP5:AP70">SUM(AM5,AN5,AO5)</f>
        <v>40440</v>
      </c>
      <c r="AQ5" s="37"/>
      <c r="AR5" s="20"/>
      <c r="AS5" s="13"/>
      <c r="AT5" s="19">
        <f aca="true" t="shared" si="11" ref="AT5:AT70">SUM(AQ5,AR5,AS5)</f>
        <v>0</v>
      </c>
      <c r="AU5" s="9"/>
      <c r="AV5" s="19"/>
      <c r="AW5" s="9"/>
      <c r="AX5" s="19">
        <f aca="true" t="shared" si="12" ref="AX5:AX70">SUM(AU5,AV5,AW5)</f>
        <v>0</v>
      </c>
      <c r="AY5" s="106">
        <f aca="true" t="shared" si="13" ref="AY5:AY70">SUM(AX5,AT5,AP5,AL5,AH5,AD5,Z5,V5,R5,N5,J5,F5)</f>
        <v>303766</v>
      </c>
      <c r="AZ5" s="72">
        <v>448000</v>
      </c>
      <c r="BA5" s="128">
        <f aca="true" t="shared" si="14" ref="BA5:BA68">SUM(AZ5-AY5)</f>
        <v>144234</v>
      </c>
      <c r="BB5" s="74">
        <f t="shared" si="1"/>
        <v>0.6780491071428572</v>
      </c>
    </row>
    <row r="6" spans="1:54" ht="19.5" customHeight="1">
      <c r="A6" s="169"/>
      <c r="B6" s="52" t="s">
        <v>71</v>
      </c>
      <c r="C6" s="3">
        <v>20000</v>
      </c>
      <c r="D6" s="31">
        <v>72185</v>
      </c>
      <c r="E6" s="3"/>
      <c r="F6" s="149">
        <f t="shared" si="0"/>
        <v>92185</v>
      </c>
      <c r="G6" s="59">
        <v>6000</v>
      </c>
      <c r="H6" s="126">
        <v>9328</v>
      </c>
      <c r="I6" s="2"/>
      <c r="J6" s="31">
        <f t="shared" si="2"/>
        <v>15328</v>
      </c>
      <c r="K6" s="15">
        <v>6000</v>
      </c>
      <c r="L6" s="126">
        <v>26657</v>
      </c>
      <c r="M6" s="111">
        <v>138644</v>
      </c>
      <c r="N6" s="16">
        <f t="shared" si="3"/>
        <v>171301</v>
      </c>
      <c r="O6" s="15">
        <v>6000</v>
      </c>
      <c r="P6" s="17">
        <v>17226</v>
      </c>
      <c r="Q6" s="9">
        <v>130900</v>
      </c>
      <c r="R6" s="19">
        <f t="shared" si="4"/>
        <v>154126</v>
      </c>
      <c r="S6" s="154">
        <v>6000</v>
      </c>
      <c r="T6" s="115">
        <v>13184</v>
      </c>
      <c r="U6" s="43">
        <v>125884</v>
      </c>
      <c r="V6" s="19">
        <f t="shared" si="5"/>
        <v>145068</v>
      </c>
      <c r="W6" s="2">
        <v>26000</v>
      </c>
      <c r="X6" s="18">
        <v>7196</v>
      </c>
      <c r="Y6" s="10">
        <v>139898</v>
      </c>
      <c r="Z6" s="18">
        <f t="shared" si="6"/>
        <v>173094</v>
      </c>
      <c r="AA6" s="9">
        <v>6000</v>
      </c>
      <c r="AB6" s="156">
        <f>6705+1051</f>
        <v>7756</v>
      </c>
      <c r="AC6" s="11"/>
      <c r="AD6" s="19">
        <f t="shared" si="7"/>
        <v>13756</v>
      </c>
      <c r="AE6" s="9">
        <v>6000</v>
      </c>
      <c r="AF6" s="115">
        <v>10084</v>
      </c>
      <c r="AG6" s="41">
        <v>136103</v>
      </c>
      <c r="AH6" s="16">
        <f t="shared" si="8"/>
        <v>152187</v>
      </c>
      <c r="AI6" s="10">
        <v>6000</v>
      </c>
      <c r="AJ6" s="16">
        <v>4130</v>
      </c>
      <c r="AK6" s="111">
        <v>130201</v>
      </c>
      <c r="AL6" s="19">
        <f t="shared" si="9"/>
        <v>140331</v>
      </c>
      <c r="AM6" s="9">
        <v>6000</v>
      </c>
      <c r="AN6" s="56">
        <v>4877</v>
      </c>
      <c r="AO6" s="35">
        <v>110889</v>
      </c>
      <c r="AP6" s="20">
        <f t="shared" si="10"/>
        <v>121766</v>
      </c>
      <c r="AQ6" s="37"/>
      <c r="AR6" s="20"/>
      <c r="AS6" s="13"/>
      <c r="AT6" s="19">
        <f t="shared" si="11"/>
        <v>0</v>
      </c>
      <c r="AU6" s="9"/>
      <c r="AV6" s="19"/>
      <c r="AW6" s="9"/>
      <c r="AX6" s="19">
        <f t="shared" si="12"/>
        <v>0</v>
      </c>
      <c r="AY6" s="106">
        <f t="shared" si="13"/>
        <v>1179142</v>
      </c>
      <c r="AZ6" s="72">
        <v>1279000</v>
      </c>
      <c r="BA6" s="128">
        <f t="shared" si="14"/>
        <v>99858</v>
      </c>
      <c r="BB6" s="74">
        <f t="shared" si="1"/>
        <v>0.9219249413604378</v>
      </c>
    </row>
    <row r="7" spans="1:54" ht="19.5" customHeight="1">
      <c r="A7" s="169"/>
      <c r="B7" s="52" t="s">
        <v>1</v>
      </c>
      <c r="C7" s="3"/>
      <c r="D7" s="3"/>
      <c r="E7" s="3"/>
      <c r="F7" s="149">
        <f t="shared" si="0"/>
        <v>0</v>
      </c>
      <c r="G7" s="59">
        <v>29000</v>
      </c>
      <c r="H7" s="3"/>
      <c r="I7" s="61">
        <v>15000</v>
      </c>
      <c r="J7" s="31">
        <f t="shared" si="2"/>
        <v>44000</v>
      </c>
      <c r="K7" s="15">
        <v>27000</v>
      </c>
      <c r="L7" s="15"/>
      <c r="M7" s="111">
        <v>15000</v>
      </c>
      <c r="N7" s="16">
        <f t="shared" si="3"/>
        <v>42000</v>
      </c>
      <c r="O7" s="15">
        <v>26500</v>
      </c>
      <c r="P7" s="17"/>
      <c r="Q7" s="9">
        <v>15000</v>
      </c>
      <c r="R7" s="19">
        <f t="shared" si="4"/>
        <v>41500</v>
      </c>
      <c r="S7" s="154">
        <v>55000</v>
      </c>
      <c r="T7" s="19"/>
      <c r="U7" s="49">
        <v>15000</v>
      </c>
      <c r="V7" s="19">
        <f t="shared" si="5"/>
        <v>70000</v>
      </c>
      <c r="W7" s="2">
        <v>38000</v>
      </c>
      <c r="X7" s="2"/>
      <c r="Y7" s="3">
        <v>15000</v>
      </c>
      <c r="Z7" s="18">
        <f t="shared" si="6"/>
        <v>53000</v>
      </c>
      <c r="AA7" s="9"/>
      <c r="AB7" s="113"/>
      <c r="AC7" s="110"/>
      <c r="AD7" s="19">
        <f t="shared" si="7"/>
        <v>0</v>
      </c>
      <c r="AE7" s="9"/>
      <c r="AF7" s="111"/>
      <c r="AG7" s="112">
        <v>36300</v>
      </c>
      <c r="AH7" s="16">
        <f t="shared" si="8"/>
        <v>36300</v>
      </c>
      <c r="AI7" s="112">
        <v>41000</v>
      </c>
      <c r="AJ7" s="10"/>
      <c r="AK7" s="112">
        <v>19982</v>
      </c>
      <c r="AL7" s="19">
        <f t="shared" si="9"/>
        <v>60982</v>
      </c>
      <c r="AM7" s="9">
        <v>12000</v>
      </c>
      <c r="AN7" s="55"/>
      <c r="AO7" s="35">
        <v>18000</v>
      </c>
      <c r="AP7" s="20">
        <f t="shared" si="10"/>
        <v>30000</v>
      </c>
      <c r="AQ7" s="37"/>
      <c r="AR7" s="13"/>
      <c r="AS7" s="13"/>
      <c r="AT7" s="19">
        <f t="shared" si="11"/>
        <v>0</v>
      </c>
      <c r="AU7" s="9"/>
      <c r="AV7" s="9"/>
      <c r="AW7" s="9"/>
      <c r="AX7" s="19">
        <f t="shared" si="12"/>
        <v>0</v>
      </c>
      <c r="AY7" s="106">
        <f t="shared" si="13"/>
        <v>377782</v>
      </c>
      <c r="AZ7" s="72">
        <v>520000</v>
      </c>
      <c r="BA7" s="128">
        <f t="shared" si="14"/>
        <v>142218</v>
      </c>
      <c r="BB7" s="74">
        <f t="shared" si="1"/>
        <v>0.7265038461538461</v>
      </c>
    </row>
    <row r="8" spans="1:54" ht="19.5" customHeight="1">
      <c r="A8" s="169"/>
      <c r="B8" s="52" t="s">
        <v>21</v>
      </c>
      <c r="C8" s="3"/>
      <c r="D8" s="31"/>
      <c r="E8" s="3"/>
      <c r="F8" s="149">
        <f t="shared" si="0"/>
        <v>0</v>
      </c>
      <c r="G8" s="59">
        <v>10000</v>
      </c>
      <c r="H8" s="150">
        <v>5500</v>
      </c>
      <c r="I8" s="61">
        <v>35904</v>
      </c>
      <c r="J8" s="31">
        <f t="shared" si="2"/>
        <v>51404</v>
      </c>
      <c r="K8" s="15">
        <v>19000</v>
      </c>
      <c r="L8" s="17">
        <v>6762</v>
      </c>
      <c r="M8" s="61">
        <v>36080</v>
      </c>
      <c r="N8" s="16">
        <f t="shared" si="3"/>
        <v>61842</v>
      </c>
      <c r="O8" s="15">
        <v>20000</v>
      </c>
      <c r="P8" s="17"/>
      <c r="Q8" s="9">
        <v>23056</v>
      </c>
      <c r="R8" s="19">
        <f t="shared" si="4"/>
        <v>43056</v>
      </c>
      <c r="S8" s="154">
        <v>13000</v>
      </c>
      <c r="T8" s="19"/>
      <c r="U8" s="49">
        <v>4224</v>
      </c>
      <c r="V8" s="19">
        <f t="shared" si="5"/>
        <v>17224</v>
      </c>
      <c r="W8" s="2">
        <v>10000</v>
      </c>
      <c r="X8" s="18">
        <v>25153</v>
      </c>
      <c r="Y8" s="2"/>
      <c r="Z8" s="18">
        <f t="shared" si="6"/>
        <v>35153</v>
      </c>
      <c r="AA8" s="9">
        <v>10000</v>
      </c>
      <c r="AB8" s="113"/>
      <c r="AC8" s="11"/>
      <c r="AD8" s="19">
        <f t="shared" si="7"/>
        <v>10000</v>
      </c>
      <c r="AE8" s="9">
        <v>10000</v>
      </c>
      <c r="AF8" s="115">
        <v>38106</v>
      </c>
      <c r="AG8" s="10">
        <v>28800</v>
      </c>
      <c r="AH8" s="16">
        <f t="shared" si="8"/>
        <v>76906</v>
      </c>
      <c r="AI8" s="3">
        <v>10000</v>
      </c>
      <c r="AJ8" s="16">
        <v>23770</v>
      </c>
      <c r="AK8" s="112">
        <v>36000</v>
      </c>
      <c r="AL8" s="19">
        <f t="shared" si="9"/>
        <v>69770</v>
      </c>
      <c r="AM8" s="9">
        <v>13000</v>
      </c>
      <c r="AN8" s="56">
        <v>29740</v>
      </c>
      <c r="AO8" s="35">
        <v>62800</v>
      </c>
      <c r="AP8" s="20">
        <f t="shared" si="10"/>
        <v>105540</v>
      </c>
      <c r="AQ8" s="37"/>
      <c r="AR8" s="20"/>
      <c r="AS8" s="13"/>
      <c r="AT8" s="19">
        <f t="shared" si="11"/>
        <v>0</v>
      </c>
      <c r="AU8" s="9"/>
      <c r="AV8" s="19"/>
      <c r="AW8" s="9"/>
      <c r="AX8" s="19">
        <f t="shared" si="12"/>
        <v>0</v>
      </c>
      <c r="AY8" s="106">
        <f t="shared" si="13"/>
        <v>470895</v>
      </c>
      <c r="AZ8" s="72">
        <v>552000</v>
      </c>
      <c r="BA8" s="128">
        <f t="shared" si="14"/>
        <v>81105</v>
      </c>
      <c r="BB8" s="130">
        <f t="shared" si="1"/>
        <v>0.8530706521739131</v>
      </c>
    </row>
    <row r="9" spans="1:54" ht="19.5" customHeight="1">
      <c r="A9" s="169"/>
      <c r="B9" s="52" t="s">
        <v>78</v>
      </c>
      <c r="C9" s="3"/>
      <c r="D9" s="3"/>
      <c r="E9" s="3"/>
      <c r="F9" s="149">
        <f t="shared" si="0"/>
        <v>0</v>
      </c>
      <c r="G9" s="3"/>
      <c r="H9" s="3"/>
      <c r="I9" s="3"/>
      <c r="J9" s="31">
        <f t="shared" si="2"/>
        <v>0</v>
      </c>
      <c r="K9" s="10"/>
      <c r="L9" s="15"/>
      <c r="M9" s="112"/>
      <c r="N9" s="16">
        <f t="shared" si="3"/>
        <v>0</v>
      </c>
      <c r="O9" s="10">
        <v>50000</v>
      </c>
      <c r="P9" s="17">
        <v>16230</v>
      </c>
      <c r="Q9" s="10"/>
      <c r="R9" s="19">
        <f t="shared" si="4"/>
        <v>66230</v>
      </c>
      <c r="S9" s="154"/>
      <c r="T9" s="115">
        <v>16397</v>
      </c>
      <c r="U9" s="50">
        <v>10000</v>
      </c>
      <c r="V9" s="19">
        <f t="shared" si="5"/>
        <v>26397</v>
      </c>
      <c r="W9" s="2"/>
      <c r="X9" s="18">
        <v>16440</v>
      </c>
      <c r="Y9" s="2">
        <v>10000</v>
      </c>
      <c r="Z9" s="18">
        <f t="shared" si="6"/>
        <v>26440</v>
      </c>
      <c r="AA9" s="9"/>
      <c r="AB9" s="114"/>
      <c r="AC9" s="11"/>
      <c r="AD9" s="19">
        <f t="shared" si="7"/>
        <v>0</v>
      </c>
      <c r="AE9" s="9"/>
      <c r="AF9" s="115">
        <v>5812</v>
      </c>
      <c r="AG9" s="9"/>
      <c r="AH9" s="19">
        <f t="shared" si="8"/>
        <v>5812</v>
      </c>
      <c r="AI9" s="9"/>
      <c r="AJ9" s="16">
        <v>5782</v>
      </c>
      <c r="AK9" s="111"/>
      <c r="AL9" s="19">
        <f t="shared" si="9"/>
        <v>5782</v>
      </c>
      <c r="AM9" s="9"/>
      <c r="AN9" s="56">
        <v>5841</v>
      </c>
      <c r="AO9" s="35"/>
      <c r="AP9" s="20">
        <f t="shared" si="10"/>
        <v>5841</v>
      </c>
      <c r="AQ9" s="37"/>
      <c r="AR9" s="20"/>
      <c r="AS9" s="13"/>
      <c r="AT9" s="19">
        <f t="shared" si="11"/>
        <v>0</v>
      </c>
      <c r="AU9" s="9"/>
      <c r="AV9" s="115"/>
      <c r="AW9" s="9"/>
      <c r="AX9" s="19">
        <f t="shared" si="12"/>
        <v>0</v>
      </c>
      <c r="AY9" s="106">
        <f t="shared" si="13"/>
        <v>136502</v>
      </c>
      <c r="AZ9" s="72">
        <v>240000</v>
      </c>
      <c r="BA9" s="128">
        <f t="shared" si="14"/>
        <v>103498</v>
      </c>
      <c r="BB9" s="74">
        <f t="shared" si="1"/>
        <v>0.5687583333333334</v>
      </c>
    </row>
    <row r="10" spans="1:54" s="30" customFormat="1" ht="20.25" customHeight="1">
      <c r="A10" s="170"/>
      <c r="B10" s="77" t="s">
        <v>48</v>
      </c>
      <c r="C10" s="121"/>
      <c r="D10" s="121"/>
      <c r="E10" s="121"/>
      <c r="F10" s="93">
        <f aca="true" t="shared" si="15" ref="F10:F74">SUM(C10,D10,E10)</f>
        <v>0</v>
      </c>
      <c r="G10" s="121"/>
      <c r="H10" s="121"/>
      <c r="I10" s="121"/>
      <c r="J10" s="83">
        <f t="shared" si="2"/>
        <v>0</v>
      </c>
      <c r="K10" s="78"/>
      <c r="L10" s="78"/>
      <c r="M10" s="78"/>
      <c r="N10" s="79">
        <f t="shared" si="3"/>
        <v>0</v>
      </c>
      <c r="O10" s="78"/>
      <c r="P10" s="80"/>
      <c r="Q10" s="78"/>
      <c r="R10" s="79">
        <f t="shared" si="4"/>
        <v>0</v>
      </c>
      <c r="S10" s="120"/>
      <c r="T10" s="78"/>
      <c r="U10" s="81"/>
      <c r="V10" s="79">
        <f t="shared" si="5"/>
        <v>0</v>
      </c>
      <c r="W10" s="82"/>
      <c r="X10" s="82"/>
      <c r="Y10" s="82"/>
      <c r="Z10" s="83">
        <f t="shared" si="6"/>
        <v>0</v>
      </c>
      <c r="AA10" s="78"/>
      <c r="AB10" s="122"/>
      <c r="AC10" s="84"/>
      <c r="AD10" s="79">
        <f t="shared" si="7"/>
        <v>0</v>
      </c>
      <c r="AE10" s="78"/>
      <c r="AF10" s="120"/>
      <c r="AG10" s="78"/>
      <c r="AH10" s="79">
        <f t="shared" si="8"/>
        <v>0</v>
      </c>
      <c r="AI10" s="78"/>
      <c r="AJ10" s="78"/>
      <c r="AK10" s="120"/>
      <c r="AL10" s="79">
        <f t="shared" si="9"/>
        <v>0</v>
      </c>
      <c r="AM10" s="78"/>
      <c r="AN10" s="85"/>
      <c r="AO10" s="86"/>
      <c r="AP10" s="87"/>
      <c r="AQ10" s="88"/>
      <c r="AR10" s="89"/>
      <c r="AS10" s="89"/>
      <c r="AT10" s="79"/>
      <c r="AU10" s="78"/>
      <c r="AV10" s="78"/>
      <c r="AW10" s="78"/>
      <c r="AX10" s="79"/>
      <c r="AY10" s="90">
        <f t="shared" si="13"/>
        <v>0</v>
      </c>
      <c r="AZ10" s="107"/>
      <c r="BA10" s="129">
        <f t="shared" si="14"/>
        <v>0</v>
      </c>
      <c r="BB10" s="108"/>
    </row>
    <row r="11" spans="1:54" ht="16.5">
      <c r="A11" s="168" t="s">
        <v>57</v>
      </c>
      <c r="B11" s="52" t="s">
        <v>75</v>
      </c>
      <c r="C11" s="3"/>
      <c r="D11" s="3"/>
      <c r="E11" s="3"/>
      <c r="F11" s="149">
        <f t="shared" si="15"/>
        <v>0</v>
      </c>
      <c r="G11" s="3"/>
      <c r="H11" s="150"/>
      <c r="I11" s="3"/>
      <c r="J11" s="31">
        <f t="shared" si="2"/>
        <v>0</v>
      </c>
      <c r="K11" s="10"/>
      <c r="L11" s="17"/>
      <c r="M11" s="61">
        <v>114400</v>
      </c>
      <c r="N11" s="16">
        <f>SUM(K11,L11,M11)</f>
        <v>114400</v>
      </c>
      <c r="O11" s="10"/>
      <c r="P11" s="17"/>
      <c r="Q11" s="61">
        <v>108800</v>
      </c>
      <c r="R11" s="19">
        <f t="shared" si="4"/>
        <v>108800</v>
      </c>
      <c r="S11" s="154"/>
      <c r="T11" s="19"/>
      <c r="U11" s="42">
        <v>125600</v>
      </c>
      <c r="V11" s="19">
        <f t="shared" si="5"/>
        <v>125600</v>
      </c>
      <c r="W11" s="2"/>
      <c r="X11" s="18"/>
      <c r="Y11" s="3">
        <v>121600</v>
      </c>
      <c r="Z11" s="18">
        <f t="shared" si="6"/>
        <v>121600</v>
      </c>
      <c r="AA11" s="9"/>
      <c r="AB11" s="113"/>
      <c r="AC11" s="11"/>
      <c r="AD11" s="19">
        <f t="shared" si="7"/>
        <v>0</v>
      </c>
      <c r="AE11" s="9"/>
      <c r="AF11" s="115"/>
      <c r="AG11" s="112">
        <v>105000</v>
      </c>
      <c r="AH11" s="16">
        <f>SUM(AE11,AF11,AG11)</f>
        <v>105000</v>
      </c>
      <c r="AI11" s="112"/>
      <c r="AJ11" s="16"/>
      <c r="AK11" s="112">
        <v>104000</v>
      </c>
      <c r="AL11" s="19">
        <f t="shared" si="9"/>
        <v>104000</v>
      </c>
      <c r="AM11" s="9"/>
      <c r="AN11" s="56"/>
      <c r="AO11" s="35">
        <v>106000</v>
      </c>
      <c r="AP11" s="20">
        <f t="shared" si="10"/>
        <v>106000</v>
      </c>
      <c r="AQ11" s="37"/>
      <c r="AR11" s="20"/>
      <c r="AS11" s="13"/>
      <c r="AT11" s="19">
        <f t="shared" si="11"/>
        <v>0</v>
      </c>
      <c r="AU11" s="9"/>
      <c r="AV11" s="115"/>
      <c r="AW11" s="9"/>
      <c r="AX11" s="19">
        <f t="shared" si="12"/>
        <v>0</v>
      </c>
      <c r="AY11" s="106">
        <f t="shared" si="13"/>
        <v>785400</v>
      </c>
      <c r="AZ11" s="72">
        <v>958000</v>
      </c>
      <c r="BA11" s="128">
        <f t="shared" si="14"/>
        <v>172600</v>
      </c>
      <c r="BB11" s="74">
        <f t="shared" si="1"/>
        <v>0.8198329853862213</v>
      </c>
    </row>
    <row r="12" spans="1:54" ht="16.5">
      <c r="A12" s="169"/>
      <c r="B12" s="52" t="s">
        <v>22</v>
      </c>
      <c r="C12" s="3"/>
      <c r="D12" s="3"/>
      <c r="E12" s="3"/>
      <c r="F12" s="149">
        <f t="shared" si="15"/>
        <v>0</v>
      </c>
      <c r="G12" s="3"/>
      <c r="H12" s="3"/>
      <c r="I12" s="3"/>
      <c r="J12" s="31">
        <f t="shared" si="2"/>
        <v>0</v>
      </c>
      <c r="K12" s="10"/>
      <c r="L12" s="15"/>
      <c r="M12" s="111"/>
      <c r="N12" s="16">
        <f t="shared" si="3"/>
        <v>0</v>
      </c>
      <c r="O12" s="15">
        <v>304156</v>
      </c>
      <c r="P12" s="17"/>
      <c r="Q12" s="60"/>
      <c r="R12" s="19">
        <f t="shared" si="4"/>
        <v>304156</v>
      </c>
      <c r="S12" s="154">
        <v>308778</v>
      </c>
      <c r="T12" s="19"/>
      <c r="U12" s="50"/>
      <c r="V12" s="19">
        <f t="shared" si="5"/>
        <v>308778</v>
      </c>
      <c r="W12" s="2">
        <v>299534</v>
      </c>
      <c r="X12" s="2"/>
      <c r="Y12" s="3"/>
      <c r="Z12" s="18">
        <f t="shared" si="6"/>
        <v>299534</v>
      </c>
      <c r="AA12" s="9">
        <v>189590</v>
      </c>
      <c r="AB12" s="113"/>
      <c r="AC12" s="11"/>
      <c r="AD12" s="19">
        <f t="shared" si="7"/>
        <v>189590</v>
      </c>
      <c r="AE12" s="9">
        <v>183730</v>
      </c>
      <c r="AF12" s="111"/>
      <c r="AG12" s="10"/>
      <c r="AH12" s="16">
        <f t="shared" si="8"/>
        <v>183730</v>
      </c>
      <c r="AI12" s="112">
        <v>183733</v>
      </c>
      <c r="AJ12" s="10"/>
      <c r="AK12" s="41"/>
      <c r="AL12" s="19">
        <f t="shared" si="9"/>
        <v>183733</v>
      </c>
      <c r="AM12" s="9">
        <v>183733</v>
      </c>
      <c r="AN12" s="55"/>
      <c r="AO12" s="35"/>
      <c r="AP12" s="20">
        <f t="shared" si="10"/>
        <v>183733</v>
      </c>
      <c r="AQ12" s="37"/>
      <c r="AR12" s="13"/>
      <c r="AS12" s="13"/>
      <c r="AT12" s="19">
        <f t="shared" si="11"/>
        <v>0</v>
      </c>
      <c r="AU12" s="9"/>
      <c r="AV12" s="9"/>
      <c r="AW12" s="9"/>
      <c r="AX12" s="19">
        <f t="shared" si="12"/>
        <v>0</v>
      </c>
      <c r="AY12" s="106">
        <f t="shared" si="13"/>
        <v>1653254</v>
      </c>
      <c r="AZ12" s="72">
        <v>1837000</v>
      </c>
      <c r="BA12" s="128">
        <f t="shared" si="14"/>
        <v>183746</v>
      </c>
      <c r="BB12" s="74">
        <f t="shared" si="1"/>
        <v>0.899974959172564</v>
      </c>
    </row>
    <row r="13" spans="1:54" ht="19.5" customHeight="1">
      <c r="A13" s="169"/>
      <c r="B13" s="52" t="s">
        <v>104</v>
      </c>
      <c r="C13" s="3"/>
      <c r="D13" s="3"/>
      <c r="E13" s="3"/>
      <c r="F13" s="149">
        <f t="shared" si="15"/>
        <v>0</v>
      </c>
      <c r="G13" s="59">
        <v>188000</v>
      </c>
      <c r="H13" s="3"/>
      <c r="I13" s="3"/>
      <c r="J13" s="31">
        <f t="shared" si="2"/>
        <v>188000</v>
      </c>
      <c r="K13" s="15">
        <v>138000</v>
      </c>
      <c r="L13" s="15"/>
      <c r="M13" s="111"/>
      <c r="N13" s="16">
        <f t="shared" si="3"/>
        <v>138000</v>
      </c>
      <c r="O13" s="15">
        <v>138000</v>
      </c>
      <c r="P13" s="17"/>
      <c r="Q13" s="9"/>
      <c r="R13" s="19">
        <f t="shared" si="4"/>
        <v>138000</v>
      </c>
      <c r="S13" s="154">
        <v>144000</v>
      </c>
      <c r="T13" s="19"/>
      <c r="U13" s="50"/>
      <c r="V13" s="19">
        <f t="shared" si="5"/>
        <v>144000</v>
      </c>
      <c r="W13" s="3">
        <v>142000</v>
      </c>
      <c r="X13" s="2"/>
      <c r="Y13" s="3"/>
      <c r="Z13" s="18">
        <f t="shared" si="6"/>
        <v>142000</v>
      </c>
      <c r="AA13" s="9">
        <v>138000</v>
      </c>
      <c r="AB13" s="113"/>
      <c r="AC13" s="11"/>
      <c r="AD13" s="19">
        <f t="shared" si="7"/>
        <v>138000</v>
      </c>
      <c r="AE13" s="9">
        <v>146000</v>
      </c>
      <c r="AF13" s="111"/>
      <c r="AG13" s="10"/>
      <c r="AH13" s="16">
        <f t="shared" si="8"/>
        <v>146000</v>
      </c>
      <c r="AI13" s="10">
        <v>131000</v>
      </c>
      <c r="AJ13" s="10"/>
      <c r="AK13" s="112"/>
      <c r="AL13" s="19">
        <f t="shared" si="9"/>
        <v>131000</v>
      </c>
      <c r="AM13" s="9">
        <v>127000</v>
      </c>
      <c r="AN13" s="55"/>
      <c r="AO13" s="35"/>
      <c r="AP13" s="20">
        <f t="shared" si="10"/>
        <v>127000</v>
      </c>
      <c r="AQ13" s="37"/>
      <c r="AR13" s="13"/>
      <c r="AS13" s="13"/>
      <c r="AT13" s="19">
        <f t="shared" si="11"/>
        <v>0</v>
      </c>
      <c r="AU13" s="9"/>
      <c r="AV13" s="9"/>
      <c r="AW13" s="9"/>
      <c r="AX13" s="19">
        <f t="shared" si="12"/>
        <v>0</v>
      </c>
      <c r="AY13" s="106">
        <f t="shared" si="13"/>
        <v>1292000</v>
      </c>
      <c r="AZ13" s="72">
        <v>1491000</v>
      </c>
      <c r="BA13" s="128">
        <f t="shared" si="14"/>
        <v>199000</v>
      </c>
      <c r="BB13" s="74">
        <f t="shared" si="1"/>
        <v>0.8665325285043595</v>
      </c>
    </row>
    <row r="14" spans="1:55" s="4" customFormat="1" ht="19.5" customHeight="1">
      <c r="A14" s="169"/>
      <c r="B14" s="52" t="s">
        <v>23</v>
      </c>
      <c r="C14" s="3"/>
      <c r="D14" s="3"/>
      <c r="E14" s="3"/>
      <c r="F14" s="149">
        <f t="shared" si="15"/>
        <v>0</v>
      </c>
      <c r="G14" s="3"/>
      <c r="H14" s="3"/>
      <c r="I14" s="2"/>
      <c r="J14" s="31">
        <f t="shared" si="2"/>
        <v>0</v>
      </c>
      <c r="K14" s="10"/>
      <c r="L14" s="10"/>
      <c r="M14" s="111">
        <v>96250</v>
      </c>
      <c r="N14" s="16">
        <f>SUM(K14,L14,M14)</f>
        <v>96250</v>
      </c>
      <c r="O14" s="15">
        <v>78438</v>
      </c>
      <c r="P14" s="17"/>
      <c r="Q14" s="9">
        <v>96250</v>
      </c>
      <c r="R14" s="19">
        <f t="shared" si="4"/>
        <v>174688</v>
      </c>
      <c r="S14" s="154">
        <v>36750</v>
      </c>
      <c r="T14" s="19"/>
      <c r="U14" s="50">
        <v>96250</v>
      </c>
      <c r="V14" s="19">
        <f t="shared" si="5"/>
        <v>133000</v>
      </c>
      <c r="W14" s="2">
        <v>58650</v>
      </c>
      <c r="X14" s="2"/>
      <c r="Y14" s="3">
        <v>96250</v>
      </c>
      <c r="Z14" s="18">
        <f t="shared" si="6"/>
        <v>154900</v>
      </c>
      <c r="AA14" s="9">
        <v>7000</v>
      </c>
      <c r="AB14" s="113"/>
      <c r="AC14" s="11"/>
      <c r="AD14" s="19">
        <f t="shared" si="7"/>
        <v>7000</v>
      </c>
      <c r="AE14" s="9"/>
      <c r="AF14" s="111"/>
      <c r="AG14" s="41">
        <v>85750</v>
      </c>
      <c r="AH14" s="16">
        <f t="shared" si="8"/>
        <v>85750</v>
      </c>
      <c r="AI14" s="10">
        <v>17500</v>
      </c>
      <c r="AJ14" s="10"/>
      <c r="AK14" s="41">
        <v>85750</v>
      </c>
      <c r="AL14" s="19">
        <f t="shared" si="9"/>
        <v>103250</v>
      </c>
      <c r="AM14" s="9">
        <v>7450</v>
      </c>
      <c r="AN14" s="55"/>
      <c r="AO14" s="35">
        <v>85750</v>
      </c>
      <c r="AP14" s="20">
        <f t="shared" si="10"/>
        <v>93200</v>
      </c>
      <c r="AQ14" s="37"/>
      <c r="AR14" s="13"/>
      <c r="AS14" s="13"/>
      <c r="AT14" s="19">
        <f t="shared" si="11"/>
        <v>0</v>
      </c>
      <c r="AU14" s="9"/>
      <c r="AV14" s="9"/>
      <c r="AW14" s="9"/>
      <c r="AX14" s="19">
        <f t="shared" si="12"/>
        <v>0</v>
      </c>
      <c r="AY14" s="106">
        <f t="shared" si="13"/>
        <v>848038</v>
      </c>
      <c r="AZ14" s="72">
        <v>1161000</v>
      </c>
      <c r="BA14" s="128">
        <f t="shared" si="14"/>
        <v>312962</v>
      </c>
      <c r="BB14" s="74">
        <f t="shared" si="1"/>
        <v>0.7304375538329027</v>
      </c>
      <c r="BC14" s="40" t="s">
        <v>91</v>
      </c>
    </row>
    <row r="15" spans="1:54" ht="19.5" customHeight="1">
      <c r="A15" s="169"/>
      <c r="B15" s="52" t="s">
        <v>24</v>
      </c>
      <c r="C15" s="3"/>
      <c r="D15" s="3"/>
      <c r="E15" s="3"/>
      <c r="F15" s="149">
        <f t="shared" si="15"/>
        <v>0</v>
      </c>
      <c r="G15" s="3"/>
      <c r="H15" s="150"/>
      <c r="I15" s="2">
        <v>6800</v>
      </c>
      <c r="J15" s="31">
        <f t="shared" si="2"/>
        <v>6800</v>
      </c>
      <c r="K15" s="10"/>
      <c r="L15" s="17">
        <v>32412</v>
      </c>
      <c r="M15" s="111">
        <v>105500</v>
      </c>
      <c r="N15" s="16">
        <f t="shared" si="3"/>
        <v>137912</v>
      </c>
      <c r="O15" s="15"/>
      <c r="P15" s="17"/>
      <c r="Q15" s="9">
        <v>105500</v>
      </c>
      <c r="R15" s="19">
        <f t="shared" si="4"/>
        <v>105500</v>
      </c>
      <c r="S15" s="154"/>
      <c r="T15" s="19"/>
      <c r="U15" s="50">
        <v>105500</v>
      </c>
      <c r="V15" s="19">
        <f t="shared" si="5"/>
        <v>105500</v>
      </c>
      <c r="W15" s="2"/>
      <c r="X15" s="18">
        <v>51773</v>
      </c>
      <c r="Y15" s="3">
        <v>10300</v>
      </c>
      <c r="Z15" s="18">
        <f t="shared" si="6"/>
        <v>62073</v>
      </c>
      <c r="AA15" s="9"/>
      <c r="AB15" s="118">
        <v>24319</v>
      </c>
      <c r="AC15" s="11"/>
      <c r="AD15" s="19">
        <f t="shared" si="7"/>
        <v>24319</v>
      </c>
      <c r="AE15" s="9"/>
      <c r="AF15" s="115">
        <v>10692</v>
      </c>
      <c r="AG15" s="112">
        <v>115500</v>
      </c>
      <c r="AH15" s="16">
        <f t="shared" si="8"/>
        <v>126192</v>
      </c>
      <c r="AI15" s="10"/>
      <c r="AJ15" s="16"/>
      <c r="AK15" s="112">
        <v>115500</v>
      </c>
      <c r="AL15" s="19">
        <f t="shared" si="9"/>
        <v>115500</v>
      </c>
      <c r="AM15" s="9"/>
      <c r="AN15" s="55"/>
      <c r="AO15" s="35">
        <v>102000</v>
      </c>
      <c r="AP15" s="20">
        <f t="shared" si="10"/>
        <v>102000</v>
      </c>
      <c r="AQ15" s="37"/>
      <c r="AR15" s="131"/>
      <c r="AS15" s="13"/>
      <c r="AT15" s="19">
        <f t="shared" si="11"/>
        <v>0</v>
      </c>
      <c r="AU15" s="9"/>
      <c r="AV15" s="9"/>
      <c r="AW15" s="9"/>
      <c r="AX15" s="19">
        <f t="shared" si="12"/>
        <v>0</v>
      </c>
      <c r="AY15" s="106">
        <f t="shared" si="13"/>
        <v>785796</v>
      </c>
      <c r="AZ15" s="72">
        <v>885000</v>
      </c>
      <c r="BA15" s="128">
        <f t="shared" si="14"/>
        <v>99204</v>
      </c>
      <c r="BB15" s="74">
        <f t="shared" si="1"/>
        <v>0.8879050847457627</v>
      </c>
    </row>
    <row r="16" spans="1:54" ht="19.5" customHeight="1">
      <c r="A16" s="169"/>
      <c r="B16" s="52" t="s">
        <v>2</v>
      </c>
      <c r="C16" s="3"/>
      <c r="D16" s="3"/>
      <c r="E16" s="3"/>
      <c r="F16" s="149">
        <f t="shared" si="15"/>
        <v>0</v>
      </c>
      <c r="G16" s="3">
        <v>30000</v>
      </c>
      <c r="H16" s="150"/>
      <c r="I16" s="61">
        <v>44000</v>
      </c>
      <c r="J16" s="31">
        <f t="shared" si="2"/>
        <v>74000</v>
      </c>
      <c r="K16" s="10">
        <v>30000</v>
      </c>
      <c r="L16" s="17">
        <v>134338</v>
      </c>
      <c r="M16" s="111">
        <v>59000</v>
      </c>
      <c r="N16" s="16">
        <f t="shared" si="3"/>
        <v>223338</v>
      </c>
      <c r="O16" s="15">
        <v>30000</v>
      </c>
      <c r="P16" s="17">
        <v>28568</v>
      </c>
      <c r="Q16" s="9">
        <v>74000</v>
      </c>
      <c r="R16" s="19">
        <f t="shared" si="4"/>
        <v>132568</v>
      </c>
      <c r="S16" s="154">
        <v>30000</v>
      </c>
      <c r="T16" s="19"/>
      <c r="U16" s="49">
        <v>35000</v>
      </c>
      <c r="V16" s="19">
        <f t="shared" si="5"/>
        <v>65000</v>
      </c>
      <c r="W16" s="2">
        <v>29000</v>
      </c>
      <c r="X16" s="18"/>
      <c r="Y16" s="3">
        <v>35000</v>
      </c>
      <c r="Z16" s="18">
        <f t="shared" si="6"/>
        <v>64000</v>
      </c>
      <c r="AA16" s="9">
        <v>14040</v>
      </c>
      <c r="AB16" s="118"/>
      <c r="AC16" s="11"/>
      <c r="AD16" s="19">
        <f t="shared" si="7"/>
        <v>14040</v>
      </c>
      <c r="AE16" s="9">
        <v>26520</v>
      </c>
      <c r="AF16" s="115">
        <v>84262</v>
      </c>
      <c r="AG16" s="10">
        <v>132600</v>
      </c>
      <c r="AH16" s="16">
        <f t="shared" si="8"/>
        <v>243382</v>
      </c>
      <c r="AI16" s="10">
        <v>26520</v>
      </c>
      <c r="AJ16" s="16"/>
      <c r="AK16" s="112">
        <v>66300</v>
      </c>
      <c r="AL16" s="19">
        <f t="shared" si="9"/>
        <v>92820</v>
      </c>
      <c r="AM16" s="9">
        <v>26520</v>
      </c>
      <c r="AN16" s="56"/>
      <c r="AO16" s="35"/>
      <c r="AP16" s="20">
        <f t="shared" si="10"/>
        <v>26520</v>
      </c>
      <c r="AQ16" s="37"/>
      <c r="AR16" s="20"/>
      <c r="AS16" s="13"/>
      <c r="AT16" s="19">
        <f t="shared" si="11"/>
        <v>0</v>
      </c>
      <c r="AU16" s="9"/>
      <c r="AV16" s="9"/>
      <c r="AW16" s="9"/>
      <c r="AX16" s="19">
        <f t="shared" si="12"/>
        <v>0</v>
      </c>
      <c r="AY16" s="106">
        <f t="shared" si="13"/>
        <v>935668</v>
      </c>
      <c r="AZ16" s="72">
        <v>1005000</v>
      </c>
      <c r="BA16" s="128">
        <f t="shared" si="14"/>
        <v>69332</v>
      </c>
      <c r="BB16" s="74">
        <f t="shared" si="1"/>
        <v>0.9310129353233831</v>
      </c>
    </row>
    <row r="17" spans="1:54" ht="19.5" customHeight="1">
      <c r="A17" s="169"/>
      <c r="B17" s="52" t="s">
        <v>69</v>
      </c>
      <c r="C17" s="59">
        <v>4000</v>
      </c>
      <c r="D17" s="3"/>
      <c r="E17" s="3"/>
      <c r="F17" s="149">
        <f t="shared" si="15"/>
        <v>4000</v>
      </c>
      <c r="G17" s="59">
        <v>13000</v>
      </c>
      <c r="H17" s="59"/>
      <c r="I17" s="61">
        <v>43500</v>
      </c>
      <c r="J17" s="31">
        <f t="shared" si="2"/>
        <v>56500</v>
      </c>
      <c r="K17" s="15">
        <v>167500</v>
      </c>
      <c r="L17" s="15"/>
      <c r="M17" s="111">
        <v>43500</v>
      </c>
      <c r="N17" s="16">
        <f t="shared" si="3"/>
        <v>211000</v>
      </c>
      <c r="O17" s="15">
        <v>19678</v>
      </c>
      <c r="P17" s="17"/>
      <c r="Q17" s="9">
        <v>43500</v>
      </c>
      <c r="R17" s="19">
        <f t="shared" si="4"/>
        <v>63178</v>
      </c>
      <c r="S17" s="154">
        <v>27500</v>
      </c>
      <c r="T17" s="19"/>
      <c r="U17" s="49">
        <v>156757</v>
      </c>
      <c r="V17" s="19">
        <f t="shared" si="5"/>
        <v>184257</v>
      </c>
      <c r="W17" s="2">
        <v>11500</v>
      </c>
      <c r="X17" s="2"/>
      <c r="Y17" s="3">
        <v>156757</v>
      </c>
      <c r="Z17" s="18">
        <f t="shared" si="6"/>
        <v>168257</v>
      </c>
      <c r="AA17" s="9">
        <v>171500</v>
      </c>
      <c r="AB17" s="113"/>
      <c r="AC17" s="11"/>
      <c r="AD17" s="19">
        <f t="shared" si="7"/>
        <v>171500</v>
      </c>
      <c r="AE17" s="9">
        <v>11500</v>
      </c>
      <c r="AF17" s="111"/>
      <c r="AG17" s="10">
        <v>156566</v>
      </c>
      <c r="AH17" s="16">
        <f t="shared" si="8"/>
        <v>168066</v>
      </c>
      <c r="AI17" s="10">
        <v>11500</v>
      </c>
      <c r="AJ17" s="10"/>
      <c r="AK17" s="112">
        <v>156566</v>
      </c>
      <c r="AL17" s="19">
        <f t="shared" si="9"/>
        <v>168066</v>
      </c>
      <c r="AM17" s="9">
        <v>23500</v>
      </c>
      <c r="AN17" s="55"/>
      <c r="AO17" s="35">
        <v>156566</v>
      </c>
      <c r="AP17" s="20">
        <f t="shared" si="10"/>
        <v>180066</v>
      </c>
      <c r="AQ17" s="37"/>
      <c r="AR17" s="13"/>
      <c r="AS17" s="13"/>
      <c r="AT17" s="19">
        <f t="shared" si="11"/>
        <v>0</v>
      </c>
      <c r="AU17" s="9"/>
      <c r="AV17" s="9"/>
      <c r="AW17" s="9"/>
      <c r="AX17" s="19">
        <f t="shared" si="12"/>
        <v>0</v>
      </c>
      <c r="AY17" s="106">
        <f t="shared" si="13"/>
        <v>1374890</v>
      </c>
      <c r="AZ17" s="72">
        <v>1641000</v>
      </c>
      <c r="BA17" s="128">
        <f t="shared" si="14"/>
        <v>266110</v>
      </c>
      <c r="BB17" s="74">
        <f t="shared" si="1"/>
        <v>0.8378366849482023</v>
      </c>
    </row>
    <row r="18" spans="1:54" ht="19.5" customHeight="1">
      <c r="A18" s="169"/>
      <c r="B18" s="52" t="s">
        <v>3</v>
      </c>
      <c r="C18" s="3"/>
      <c r="D18" s="3"/>
      <c r="E18" s="3"/>
      <c r="F18" s="149">
        <f t="shared" si="15"/>
        <v>0</v>
      </c>
      <c r="G18" s="59"/>
      <c r="H18" s="59"/>
      <c r="I18" s="2">
        <v>108000</v>
      </c>
      <c r="J18" s="31">
        <f t="shared" si="2"/>
        <v>108000</v>
      </c>
      <c r="K18" s="15"/>
      <c r="L18" s="15"/>
      <c r="M18" s="111">
        <v>130500</v>
      </c>
      <c r="N18" s="16">
        <f t="shared" si="3"/>
        <v>130500</v>
      </c>
      <c r="O18" s="15"/>
      <c r="P18" s="17"/>
      <c r="Q18" s="9">
        <v>104250</v>
      </c>
      <c r="R18" s="19">
        <f t="shared" si="4"/>
        <v>104250</v>
      </c>
      <c r="S18" s="154"/>
      <c r="T18" s="19"/>
      <c r="U18" s="49">
        <v>81750</v>
      </c>
      <c r="V18" s="19">
        <f t="shared" si="5"/>
        <v>81750</v>
      </c>
      <c r="W18" s="2"/>
      <c r="X18" s="2"/>
      <c r="Y18" s="3">
        <v>48000</v>
      </c>
      <c r="Z18" s="18">
        <f t="shared" si="6"/>
        <v>48000</v>
      </c>
      <c r="AA18" s="9"/>
      <c r="AB18" s="113"/>
      <c r="AC18" s="11">
        <v>57454</v>
      </c>
      <c r="AD18" s="19">
        <f t="shared" si="7"/>
        <v>57454</v>
      </c>
      <c r="AE18" s="9"/>
      <c r="AF18" s="111"/>
      <c r="AG18" s="10">
        <v>65258</v>
      </c>
      <c r="AH18" s="16">
        <f t="shared" si="8"/>
        <v>65258</v>
      </c>
      <c r="AI18" s="10"/>
      <c r="AJ18" s="10"/>
      <c r="AK18" s="112">
        <v>65258</v>
      </c>
      <c r="AL18" s="19">
        <f t="shared" si="9"/>
        <v>65258</v>
      </c>
      <c r="AM18" s="9"/>
      <c r="AN18" s="55"/>
      <c r="AO18" s="35">
        <v>65258</v>
      </c>
      <c r="AP18" s="20">
        <f t="shared" si="10"/>
        <v>65258</v>
      </c>
      <c r="AQ18" s="37"/>
      <c r="AR18" s="13"/>
      <c r="AS18" s="13"/>
      <c r="AT18" s="19">
        <f t="shared" si="11"/>
        <v>0</v>
      </c>
      <c r="AU18" s="9"/>
      <c r="AV18" s="9"/>
      <c r="AW18" s="9"/>
      <c r="AX18" s="19">
        <f t="shared" si="12"/>
        <v>0</v>
      </c>
      <c r="AY18" s="106">
        <f t="shared" si="13"/>
        <v>725728</v>
      </c>
      <c r="AZ18" s="72">
        <v>791000</v>
      </c>
      <c r="BA18" s="128">
        <f t="shared" si="14"/>
        <v>65272</v>
      </c>
      <c r="BB18" s="74">
        <f t="shared" si="1"/>
        <v>0.9174816687737042</v>
      </c>
    </row>
    <row r="19" spans="1:54" ht="19.5" customHeight="1">
      <c r="A19" s="169"/>
      <c r="B19" s="52" t="s">
        <v>25</v>
      </c>
      <c r="C19" s="3"/>
      <c r="D19" s="3"/>
      <c r="E19" s="3"/>
      <c r="F19" s="149">
        <f t="shared" si="15"/>
        <v>0</v>
      </c>
      <c r="G19" s="3"/>
      <c r="H19" s="3"/>
      <c r="I19" s="2"/>
      <c r="J19" s="31">
        <f t="shared" si="2"/>
        <v>0</v>
      </c>
      <c r="K19" s="10"/>
      <c r="L19" s="10"/>
      <c r="M19" s="111"/>
      <c r="N19" s="16">
        <f t="shared" si="3"/>
        <v>0</v>
      </c>
      <c r="O19" s="15">
        <v>23047</v>
      </c>
      <c r="P19" s="17">
        <v>34260</v>
      </c>
      <c r="Q19" s="61">
        <v>98775</v>
      </c>
      <c r="R19" s="19">
        <f t="shared" si="4"/>
        <v>156082</v>
      </c>
      <c r="S19" s="154">
        <v>23047</v>
      </c>
      <c r="T19" s="115">
        <v>60948</v>
      </c>
      <c r="U19" s="49">
        <v>139163</v>
      </c>
      <c r="V19" s="19">
        <f t="shared" si="5"/>
        <v>223158</v>
      </c>
      <c r="W19" s="2"/>
      <c r="X19" s="18">
        <v>20237</v>
      </c>
      <c r="Y19" s="3">
        <v>58826</v>
      </c>
      <c r="Z19" s="18">
        <f t="shared" si="6"/>
        <v>79063</v>
      </c>
      <c r="AA19" s="9"/>
      <c r="AB19" s="113"/>
      <c r="AC19" s="11"/>
      <c r="AD19" s="19">
        <f t="shared" si="7"/>
        <v>0</v>
      </c>
      <c r="AE19" s="9"/>
      <c r="AF19" s="111"/>
      <c r="AG19" s="10"/>
      <c r="AH19" s="16">
        <f t="shared" si="8"/>
        <v>0</v>
      </c>
      <c r="AI19" s="10">
        <v>24081</v>
      </c>
      <c r="AJ19" s="16">
        <v>49001</v>
      </c>
      <c r="AK19" s="112">
        <v>152286</v>
      </c>
      <c r="AL19" s="19">
        <f t="shared" si="9"/>
        <v>225368</v>
      </c>
      <c r="AM19" s="9">
        <v>24081</v>
      </c>
      <c r="AN19" s="56">
        <v>49300</v>
      </c>
      <c r="AO19" s="35">
        <v>163295</v>
      </c>
      <c r="AP19" s="20">
        <f t="shared" si="10"/>
        <v>236676</v>
      </c>
      <c r="AQ19" s="37"/>
      <c r="AR19" s="20"/>
      <c r="AS19" s="13"/>
      <c r="AT19" s="19">
        <f t="shared" si="11"/>
        <v>0</v>
      </c>
      <c r="AU19" s="9"/>
      <c r="AV19" s="9"/>
      <c r="AW19" s="9"/>
      <c r="AX19" s="19">
        <f t="shared" si="12"/>
        <v>0</v>
      </c>
      <c r="AY19" s="106">
        <f t="shared" si="13"/>
        <v>920347</v>
      </c>
      <c r="AZ19" s="72">
        <v>945000</v>
      </c>
      <c r="BA19" s="128">
        <f t="shared" si="14"/>
        <v>24653</v>
      </c>
      <c r="BB19" s="74">
        <f t="shared" si="1"/>
        <v>0.9739121693121693</v>
      </c>
    </row>
    <row r="20" spans="1:54" ht="19.5" customHeight="1">
      <c r="A20" s="169"/>
      <c r="B20" s="52" t="s">
        <v>4</v>
      </c>
      <c r="C20" s="3"/>
      <c r="D20" s="3"/>
      <c r="E20" s="3"/>
      <c r="F20" s="149">
        <f t="shared" si="15"/>
        <v>0</v>
      </c>
      <c r="G20" s="3"/>
      <c r="H20" s="3"/>
      <c r="I20" s="2"/>
      <c r="J20" s="31">
        <f t="shared" si="2"/>
        <v>0</v>
      </c>
      <c r="K20" s="10"/>
      <c r="L20" s="10"/>
      <c r="M20" s="111">
        <v>255000</v>
      </c>
      <c r="N20" s="16">
        <f t="shared" si="3"/>
        <v>255000</v>
      </c>
      <c r="O20" s="15">
        <v>772500</v>
      </c>
      <c r="P20" s="17"/>
      <c r="Q20" s="9">
        <v>40000</v>
      </c>
      <c r="R20" s="19">
        <f t="shared" si="4"/>
        <v>812500</v>
      </c>
      <c r="S20" s="154"/>
      <c r="T20" s="19"/>
      <c r="U20" s="49"/>
      <c r="V20" s="19">
        <f t="shared" si="5"/>
        <v>0</v>
      </c>
      <c r="W20" s="2"/>
      <c r="X20" s="2"/>
      <c r="Y20" s="3"/>
      <c r="Z20" s="18">
        <f t="shared" si="6"/>
        <v>0</v>
      </c>
      <c r="AA20" s="9"/>
      <c r="AB20" s="113"/>
      <c r="AC20" s="11"/>
      <c r="AD20" s="19">
        <f t="shared" si="7"/>
        <v>0</v>
      </c>
      <c r="AE20" s="9"/>
      <c r="AF20" s="111"/>
      <c r="AG20" s="41"/>
      <c r="AH20" s="16">
        <f t="shared" si="8"/>
        <v>0</v>
      </c>
      <c r="AI20" s="10">
        <v>452000</v>
      </c>
      <c r="AJ20" s="10"/>
      <c r="AK20" s="112">
        <v>299975</v>
      </c>
      <c r="AL20" s="19">
        <f t="shared" si="9"/>
        <v>751975</v>
      </c>
      <c r="AM20" s="9"/>
      <c r="AN20" s="55"/>
      <c r="AO20" s="12">
        <v>119375</v>
      </c>
      <c r="AP20" s="20">
        <f t="shared" si="10"/>
        <v>119375</v>
      </c>
      <c r="AQ20" s="37"/>
      <c r="AR20" s="13"/>
      <c r="AS20" s="13"/>
      <c r="AT20" s="19">
        <f t="shared" si="11"/>
        <v>0</v>
      </c>
      <c r="AU20" s="9"/>
      <c r="AV20" s="9"/>
      <c r="AW20" s="9"/>
      <c r="AX20" s="19">
        <f t="shared" si="12"/>
        <v>0</v>
      </c>
      <c r="AY20" s="106">
        <f t="shared" si="13"/>
        <v>1938850</v>
      </c>
      <c r="AZ20" s="72">
        <v>2125000</v>
      </c>
      <c r="BA20" s="128">
        <f t="shared" si="14"/>
        <v>186150</v>
      </c>
      <c r="BB20" s="74">
        <f t="shared" si="1"/>
        <v>0.9124</v>
      </c>
    </row>
    <row r="21" spans="1:55" ht="19.5" customHeight="1">
      <c r="A21" s="169"/>
      <c r="B21" s="52" t="s">
        <v>26</v>
      </c>
      <c r="C21" s="3"/>
      <c r="D21" s="3"/>
      <c r="E21" s="3"/>
      <c r="F21" s="149">
        <f t="shared" si="15"/>
        <v>0</v>
      </c>
      <c r="G21" s="3"/>
      <c r="H21" s="3"/>
      <c r="I21" s="61">
        <v>144180</v>
      </c>
      <c r="J21" s="18">
        <f t="shared" si="2"/>
        <v>144180</v>
      </c>
      <c r="K21" s="9"/>
      <c r="L21" s="9"/>
      <c r="M21" s="111">
        <v>144226</v>
      </c>
      <c r="N21" s="19">
        <f t="shared" si="3"/>
        <v>144226</v>
      </c>
      <c r="O21" s="9"/>
      <c r="P21" s="64"/>
      <c r="Q21" s="9">
        <v>91777</v>
      </c>
      <c r="R21" s="19">
        <f t="shared" si="4"/>
        <v>91777</v>
      </c>
      <c r="S21" s="154"/>
      <c r="T21" s="19"/>
      <c r="U21" s="50">
        <v>114750</v>
      </c>
      <c r="V21" s="19">
        <f t="shared" si="5"/>
        <v>114750</v>
      </c>
      <c r="W21" s="3"/>
      <c r="X21" s="2"/>
      <c r="Y21" s="2">
        <v>113400</v>
      </c>
      <c r="Z21" s="18">
        <f t="shared" si="6"/>
        <v>113400</v>
      </c>
      <c r="AA21" s="9"/>
      <c r="AB21" s="113"/>
      <c r="AC21" s="11">
        <v>75300</v>
      </c>
      <c r="AD21" s="19">
        <f t="shared" si="7"/>
        <v>75300</v>
      </c>
      <c r="AE21" s="9">
        <v>133700</v>
      </c>
      <c r="AF21" s="111"/>
      <c r="AG21" s="9">
        <v>93225</v>
      </c>
      <c r="AH21" s="19">
        <f t="shared" si="8"/>
        <v>226925</v>
      </c>
      <c r="AI21" s="9"/>
      <c r="AJ21" s="9"/>
      <c r="AK21" s="111">
        <v>103650</v>
      </c>
      <c r="AL21" s="19">
        <f t="shared" si="9"/>
        <v>103650</v>
      </c>
      <c r="AM21" s="9"/>
      <c r="AN21" s="58"/>
      <c r="AO21" s="65">
        <v>138525</v>
      </c>
      <c r="AP21" s="20">
        <f t="shared" si="10"/>
        <v>138525</v>
      </c>
      <c r="AQ21" s="37"/>
      <c r="AR21" s="13"/>
      <c r="AS21" s="13"/>
      <c r="AT21" s="19">
        <f t="shared" si="11"/>
        <v>0</v>
      </c>
      <c r="AU21" s="9"/>
      <c r="AV21" s="9"/>
      <c r="AW21" s="9"/>
      <c r="AX21" s="19">
        <f t="shared" si="12"/>
        <v>0</v>
      </c>
      <c r="AY21" s="106">
        <f t="shared" si="13"/>
        <v>1152733</v>
      </c>
      <c r="AZ21" s="72">
        <v>1337000</v>
      </c>
      <c r="BA21" s="128">
        <f t="shared" si="14"/>
        <v>184267</v>
      </c>
      <c r="BB21" s="74">
        <f t="shared" si="1"/>
        <v>0.8621787584143605</v>
      </c>
      <c r="BC21" s="6"/>
    </row>
    <row r="22" spans="1:55" ht="19.5" customHeight="1">
      <c r="A22" s="169"/>
      <c r="B22" s="52" t="s">
        <v>27</v>
      </c>
      <c r="C22" s="3"/>
      <c r="D22" s="3"/>
      <c r="E22" s="3"/>
      <c r="F22" s="149">
        <f t="shared" si="15"/>
        <v>0</v>
      </c>
      <c r="G22" s="3"/>
      <c r="H22" s="3"/>
      <c r="I22" s="2"/>
      <c r="J22" s="31">
        <f t="shared" si="2"/>
        <v>0</v>
      </c>
      <c r="K22" s="10"/>
      <c r="L22" s="10"/>
      <c r="M22" s="111"/>
      <c r="N22" s="16">
        <f t="shared" si="3"/>
        <v>0</v>
      </c>
      <c r="O22" s="10"/>
      <c r="P22" s="17"/>
      <c r="Q22" s="9"/>
      <c r="R22" s="19">
        <f t="shared" si="4"/>
        <v>0</v>
      </c>
      <c r="S22" s="154">
        <v>31198</v>
      </c>
      <c r="T22" s="19"/>
      <c r="U22" s="49">
        <v>802260</v>
      </c>
      <c r="V22" s="19">
        <f t="shared" si="5"/>
        <v>833458</v>
      </c>
      <c r="W22" s="2"/>
      <c r="X22" s="2"/>
      <c r="Y22" s="3">
        <v>44570</v>
      </c>
      <c r="Z22" s="18">
        <f t="shared" si="6"/>
        <v>44570</v>
      </c>
      <c r="AA22" s="9"/>
      <c r="AB22" s="113"/>
      <c r="AC22" s="11"/>
      <c r="AD22" s="19">
        <f>SUM(AA22,AB22,AC22)</f>
        <v>0</v>
      </c>
      <c r="AE22" s="9"/>
      <c r="AF22" s="111"/>
      <c r="AG22" s="10"/>
      <c r="AH22" s="16">
        <f t="shared" si="8"/>
        <v>0</v>
      </c>
      <c r="AI22" s="10"/>
      <c r="AJ22" s="10"/>
      <c r="AK22" s="112"/>
      <c r="AL22" s="19">
        <f t="shared" si="9"/>
        <v>0</v>
      </c>
      <c r="AM22" s="9"/>
      <c r="AN22" s="55"/>
      <c r="AO22" s="35"/>
      <c r="AP22" s="20">
        <f t="shared" si="10"/>
        <v>0</v>
      </c>
      <c r="AQ22" s="37"/>
      <c r="AR22" s="13"/>
      <c r="AS22" s="13"/>
      <c r="AT22" s="19">
        <f t="shared" si="11"/>
        <v>0</v>
      </c>
      <c r="AU22" s="9"/>
      <c r="AV22" s="9"/>
      <c r="AW22" s="9"/>
      <c r="AX22" s="19">
        <f t="shared" si="12"/>
        <v>0</v>
      </c>
      <c r="AY22" s="106">
        <f t="shared" si="13"/>
        <v>878028</v>
      </c>
      <c r="AZ22" s="72">
        <v>1756000</v>
      </c>
      <c r="BA22" s="128">
        <f t="shared" si="14"/>
        <v>877972</v>
      </c>
      <c r="BB22" s="74">
        <f t="shared" si="1"/>
        <v>0.5000159453302961</v>
      </c>
      <c r="BC22" s="6"/>
    </row>
    <row r="23" spans="1:56" ht="19.5" customHeight="1">
      <c r="A23" s="169"/>
      <c r="B23" s="52" t="s">
        <v>60</v>
      </c>
      <c r="C23" s="3"/>
      <c r="D23" s="3"/>
      <c r="E23" s="3"/>
      <c r="F23" s="149">
        <f t="shared" si="15"/>
        <v>0</v>
      </c>
      <c r="G23" s="3"/>
      <c r="H23" s="3"/>
      <c r="I23" s="2">
        <v>27000</v>
      </c>
      <c r="J23" s="31">
        <f t="shared" si="2"/>
        <v>27000</v>
      </c>
      <c r="K23" s="10"/>
      <c r="L23" s="10"/>
      <c r="M23" s="111">
        <v>30000</v>
      </c>
      <c r="N23" s="16">
        <f t="shared" si="3"/>
        <v>30000</v>
      </c>
      <c r="O23" s="10"/>
      <c r="P23" s="17"/>
      <c r="Q23" s="9">
        <v>30000</v>
      </c>
      <c r="R23" s="19">
        <f t="shared" si="4"/>
        <v>30000</v>
      </c>
      <c r="S23" s="154"/>
      <c r="T23" s="19"/>
      <c r="U23" s="49">
        <v>48000</v>
      </c>
      <c r="V23" s="19">
        <f t="shared" si="5"/>
        <v>48000</v>
      </c>
      <c r="W23" s="2"/>
      <c r="X23" s="2"/>
      <c r="Y23" s="3">
        <v>30000</v>
      </c>
      <c r="Z23" s="18">
        <f t="shared" si="6"/>
        <v>30000</v>
      </c>
      <c r="AA23" s="9"/>
      <c r="AB23" s="113"/>
      <c r="AC23" s="110">
        <v>42000</v>
      </c>
      <c r="AD23" s="19">
        <f t="shared" si="7"/>
        <v>42000</v>
      </c>
      <c r="AE23" s="9"/>
      <c r="AF23" s="111"/>
      <c r="AG23" s="34">
        <v>45000</v>
      </c>
      <c r="AH23" s="16">
        <f t="shared" si="8"/>
        <v>45000</v>
      </c>
      <c r="AI23" s="10"/>
      <c r="AJ23" s="10"/>
      <c r="AK23" s="112">
        <v>45000</v>
      </c>
      <c r="AL23" s="19">
        <f t="shared" si="9"/>
        <v>45000</v>
      </c>
      <c r="AM23" s="9"/>
      <c r="AN23" s="55"/>
      <c r="AO23" s="35">
        <v>45000</v>
      </c>
      <c r="AP23" s="20">
        <f t="shared" si="10"/>
        <v>45000</v>
      </c>
      <c r="AQ23" s="37"/>
      <c r="AR23" s="13"/>
      <c r="AS23" s="13"/>
      <c r="AT23" s="19">
        <f t="shared" si="11"/>
        <v>0</v>
      </c>
      <c r="AU23" s="9"/>
      <c r="AV23" s="13"/>
      <c r="AW23" s="13"/>
      <c r="AX23" s="19">
        <f t="shared" si="12"/>
        <v>0</v>
      </c>
      <c r="AY23" s="106">
        <f t="shared" si="13"/>
        <v>342000</v>
      </c>
      <c r="AZ23" s="72">
        <v>453000</v>
      </c>
      <c r="BA23" s="128">
        <f t="shared" si="14"/>
        <v>111000</v>
      </c>
      <c r="BB23" s="74">
        <f t="shared" si="1"/>
        <v>0.7549668874172185</v>
      </c>
      <c r="BD23" s="38"/>
    </row>
    <row r="24" spans="1:54" ht="19.5" customHeight="1">
      <c r="A24" s="169"/>
      <c r="B24" s="52" t="s">
        <v>76</v>
      </c>
      <c r="C24" s="3"/>
      <c r="D24" s="3"/>
      <c r="E24" s="3"/>
      <c r="F24" s="149">
        <f t="shared" si="15"/>
        <v>0</v>
      </c>
      <c r="G24" s="3"/>
      <c r="H24" s="3"/>
      <c r="I24" s="2"/>
      <c r="J24" s="31">
        <f t="shared" si="2"/>
        <v>0</v>
      </c>
      <c r="K24" s="10"/>
      <c r="L24" s="10"/>
      <c r="M24" s="111"/>
      <c r="N24" s="16">
        <f t="shared" si="3"/>
        <v>0</v>
      </c>
      <c r="O24" s="15">
        <v>74000</v>
      </c>
      <c r="P24" s="17"/>
      <c r="Q24" s="9"/>
      <c r="R24" s="19">
        <f t="shared" si="4"/>
        <v>74000</v>
      </c>
      <c r="S24" s="154"/>
      <c r="T24" s="19"/>
      <c r="U24" s="49"/>
      <c r="V24" s="19">
        <f t="shared" si="5"/>
        <v>0</v>
      </c>
      <c r="W24" s="2">
        <v>43000</v>
      </c>
      <c r="X24" s="2"/>
      <c r="Y24" s="3"/>
      <c r="Z24" s="18">
        <f t="shared" si="6"/>
        <v>43000</v>
      </c>
      <c r="AA24" s="9"/>
      <c r="AB24" s="113"/>
      <c r="AC24" s="11"/>
      <c r="AD24" s="19">
        <f t="shared" si="7"/>
        <v>0</v>
      </c>
      <c r="AE24" s="9">
        <v>50000</v>
      </c>
      <c r="AF24" s="111"/>
      <c r="AG24" s="10"/>
      <c r="AH24" s="16">
        <f t="shared" si="8"/>
        <v>50000</v>
      </c>
      <c r="AI24" s="10">
        <v>40000</v>
      </c>
      <c r="AJ24" s="10"/>
      <c r="AK24" s="112"/>
      <c r="AL24" s="19">
        <f t="shared" si="9"/>
        <v>40000</v>
      </c>
      <c r="AM24" s="9"/>
      <c r="AN24" s="55"/>
      <c r="AO24" s="35"/>
      <c r="AP24" s="20">
        <f t="shared" si="10"/>
        <v>0</v>
      </c>
      <c r="AQ24" s="37"/>
      <c r="AR24" s="13"/>
      <c r="AS24" s="13"/>
      <c r="AT24" s="19">
        <f t="shared" si="11"/>
        <v>0</v>
      </c>
      <c r="AU24" s="9"/>
      <c r="AV24" s="9"/>
      <c r="AW24" s="9"/>
      <c r="AX24" s="19">
        <f t="shared" si="12"/>
        <v>0</v>
      </c>
      <c r="AY24" s="106">
        <f t="shared" si="13"/>
        <v>207000</v>
      </c>
      <c r="AZ24" s="72">
        <v>381000</v>
      </c>
      <c r="BA24" s="128">
        <f t="shared" si="14"/>
        <v>174000</v>
      </c>
      <c r="BB24" s="74">
        <f t="shared" si="1"/>
        <v>0.5433070866141733</v>
      </c>
    </row>
    <row r="25" spans="1:54" ht="19.5" customHeight="1">
      <c r="A25" s="169"/>
      <c r="B25" s="52" t="s">
        <v>59</v>
      </c>
      <c r="C25" s="3"/>
      <c r="D25" s="3"/>
      <c r="E25" s="3"/>
      <c r="F25" s="149">
        <f t="shared" si="15"/>
        <v>0</v>
      </c>
      <c r="G25" s="3"/>
      <c r="H25" s="3"/>
      <c r="I25" s="2"/>
      <c r="J25" s="31">
        <f t="shared" si="2"/>
        <v>0</v>
      </c>
      <c r="K25" s="10"/>
      <c r="L25" s="17"/>
      <c r="M25" s="111">
        <v>18000</v>
      </c>
      <c r="N25" s="16">
        <f t="shared" si="3"/>
        <v>18000</v>
      </c>
      <c r="O25" s="10"/>
      <c r="P25" s="17"/>
      <c r="Q25" s="9">
        <v>19500</v>
      </c>
      <c r="R25" s="19">
        <f t="shared" si="4"/>
        <v>19500</v>
      </c>
      <c r="S25" s="154"/>
      <c r="T25" s="19"/>
      <c r="U25" s="49">
        <v>19500</v>
      </c>
      <c r="V25" s="19">
        <f t="shared" si="5"/>
        <v>19500</v>
      </c>
      <c r="W25" s="2"/>
      <c r="X25" s="18"/>
      <c r="Y25" s="3">
        <v>19500</v>
      </c>
      <c r="Z25" s="18">
        <f t="shared" si="6"/>
        <v>19500</v>
      </c>
      <c r="AA25" s="9"/>
      <c r="AB25" s="113"/>
      <c r="AC25" s="11"/>
      <c r="AD25" s="19">
        <f t="shared" si="7"/>
        <v>0</v>
      </c>
      <c r="AE25" s="9"/>
      <c r="AF25" s="115"/>
      <c r="AG25" s="10">
        <v>23500</v>
      </c>
      <c r="AH25" s="16">
        <f t="shared" si="8"/>
        <v>23500</v>
      </c>
      <c r="AI25" s="10"/>
      <c r="AJ25" s="16"/>
      <c r="AK25" s="112">
        <v>23500</v>
      </c>
      <c r="AL25" s="19">
        <f t="shared" si="9"/>
        <v>23500</v>
      </c>
      <c r="AM25" s="9"/>
      <c r="AN25" s="56"/>
      <c r="AO25" s="35">
        <v>24000</v>
      </c>
      <c r="AP25" s="20">
        <f t="shared" si="10"/>
        <v>24000</v>
      </c>
      <c r="AQ25" s="37"/>
      <c r="AR25" s="20"/>
      <c r="AS25" s="13"/>
      <c r="AT25" s="19">
        <f t="shared" si="11"/>
        <v>0</v>
      </c>
      <c r="AU25" s="9"/>
      <c r="AV25" s="9"/>
      <c r="AW25" s="9"/>
      <c r="AX25" s="19">
        <f t="shared" si="12"/>
        <v>0</v>
      </c>
      <c r="AY25" s="106">
        <f t="shared" si="13"/>
        <v>147500</v>
      </c>
      <c r="AZ25" s="72">
        <v>191000</v>
      </c>
      <c r="BA25" s="128">
        <f t="shared" si="14"/>
        <v>43500</v>
      </c>
      <c r="BB25" s="74">
        <f t="shared" si="1"/>
        <v>0.7722513089005235</v>
      </c>
    </row>
    <row r="26" spans="1:54" ht="18.75" customHeight="1">
      <c r="A26" s="169"/>
      <c r="B26" s="52" t="s">
        <v>79</v>
      </c>
      <c r="C26" s="3"/>
      <c r="D26" s="3"/>
      <c r="E26" s="3"/>
      <c r="F26" s="149">
        <f t="shared" si="15"/>
        <v>0</v>
      </c>
      <c r="G26" s="3"/>
      <c r="H26" s="3"/>
      <c r="I26" s="2"/>
      <c r="J26" s="31">
        <f t="shared" si="2"/>
        <v>0</v>
      </c>
      <c r="K26" s="10"/>
      <c r="L26" s="10"/>
      <c r="M26" s="111"/>
      <c r="N26" s="16">
        <f t="shared" si="3"/>
        <v>0</v>
      </c>
      <c r="O26" s="15">
        <v>19693</v>
      </c>
      <c r="P26" s="17"/>
      <c r="Q26" s="9"/>
      <c r="R26" s="19">
        <f t="shared" si="4"/>
        <v>19693</v>
      </c>
      <c r="S26" s="154"/>
      <c r="T26" s="19"/>
      <c r="U26" s="49"/>
      <c r="V26" s="19">
        <f t="shared" si="5"/>
        <v>0</v>
      </c>
      <c r="W26" s="2"/>
      <c r="X26" s="2"/>
      <c r="Y26" s="3"/>
      <c r="Z26" s="18">
        <f t="shared" si="6"/>
        <v>0</v>
      </c>
      <c r="AA26" s="9"/>
      <c r="AB26" s="113"/>
      <c r="AC26" s="11"/>
      <c r="AD26" s="19">
        <f t="shared" si="7"/>
        <v>0</v>
      </c>
      <c r="AE26" s="9">
        <v>234116</v>
      </c>
      <c r="AF26" s="111"/>
      <c r="AG26" s="10"/>
      <c r="AH26" s="16">
        <f t="shared" si="8"/>
        <v>234116</v>
      </c>
      <c r="AI26" s="10"/>
      <c r="AJ26" s="10"/>
      <c r="AK26" s="112"/>
      <c r="AL26" s="19">
        <f t="shared" si="9"/>
        <v>0</v>
      </c>
      <c r="AM26" s="9"/>
      <c r="AN26" s="55"/>
      <c r="AO26" s="35"/>
      <c r="AP26" s="20">
        <f t="shared" si="10"/>
        <v>0</v>
      </c>
      <c r="AQ26" s="37"/>
      <c r="AR26" s="13"/>
      <c r="AS26" s="13"/>
      <c r="AT26" s="19">
        <f t="shared" si="11"/>
        <v>0</v>
      </c>
      <c r="AU26" s="9"/>
      <c r="AV26" s="9"/>
      <c r="AW26" s="9"/>
      <c r="AX26" s="19">
        <f t="shared" si="12"/>
        <v>0</v>
      </c>
      <c r="AY26" s="106">
        <f t="shared" si="13"/>
        <v>253809</v>
      </c>
      <c r="AZ26" s="72">
        <v>397000</v>
      </c>
      <c r="BA26" s="128">
        <f t="shared" si="14"/>
        <v>143191</v>
      </c>
      <c r="BB26" s="74">
        <f t="shared" si="1"/>
        <v>0.6393173803526448</v>
      </c>
    </row>
    <row r="27" spans="1:54" ht="18.75" customHeight="1">
      <c r="A27" s="169"/>
      <c r="B27" s="52" t="s">
        <v>86</v>
      </c>
      <c r="C27" s="3"/>
      <c r="D27" s="3"/>
      <c r="E27" s="3"/>
      <c r="F27" s="149">
        <f>SUM(C27,D27,E27)</f>
        <v>0</v>
      </c>
      <c r="G27" s="59">
        <v>2000</v>
      </c>
      <c r="H27" s="3"/>
      <c r="I27" s="2">
        <v>30000</v>
      </c>
      <c r="J27" s="31">
        <f>SUM(G27,H27,I27)</f>
        <v>32000</v>
      </c>
      <c r="K27" s="15">
        <v>2000</v>
      </c>
      <c r="L27" s="112"/>
      <c r="M27" s="111">
        <v>36000</v>
      </c>
      <c r="N27" s="16">
        <f>SUM(K27,L27,M27)</f>
        <v>38000</v>
      </c>
      <c r="O27" s="15">
        <v>2000</v>
      </c>
      <c r="P27" s="17"/>
      <c r="Q27" s="111">
        <v>47982</v>
      </c>
      <c r="R27" s="115">
        <f>SUM(O27,P27,Q27)</f>
        <v>49982</v>
      </c>
      <c r="S27" s="154">
        <v>2000</v>
      </c>
      <c r="T27" s="115"/>
      <c r="U27" s="49">
        <v>37994</v>
      </c>
      <c r="V27" s="115">
        <f>SUM(S27,T27,U27)</f>
        <v>39994</v>
      </c>
      <c r="W27" s="2">
        <v>2000</v>
      </c>
      <c r="X27" s="2"/>
      <c r="Y27" s="3">
        <v>51445</v>
      </c>
      <c r="Z27" s="18">
        <f>SUM(W27,X27,Y27)</f>
        <v>53445</v>
      </c>
      <c r="AA27" s="111">
        <v>2000</v>
      </c>
      <c r="AB27" s="113"/>
      <c r="AC27" s="113">
        <v>37994</v>
      </c>
      <c r="AD27" s="115">
        <f>SUM(AA27,AB27,AC27)</f>
        <v>39994</v>
      </c>
      <c r="AE27" s="2">
        <v>2000</v>
      </c>
      <c r="AF27" s="111"/>
      <c r="AG27" s="112">
        <v>47803</v>
      </c>
      <c r="AH27" s="16">
        <f>SUM(AE27,AF27,AG27)</f>
        <v>49803</v>
      </c>
      <c r="AI27" s="112">
        <v>2000</v>
      </c>
      <c r="AJ27" s="112"/>
      <c r="AK27" s="112">
        <v>37994</v>
      </c>
      <c r="AL27" s="115">
        <f>SUM(AI27,AJ27,AK27)</f>
        <v>39994</v>
      </c>
      <c r="AM27" s="111">
        <v>2000</v>
      </c>
      <c r="AN27" s="55"/>
      <c r="AO27" s="35">
        <v>37994</v>
      </c>
      <c r="AP27" s="20">
        <f>SUM(AM27,AN27,AO27)</f>
        <v>39994</v>
      </c>
      <c r="AQ27" s="37"/>
      <c r="AR27" s="13"/>
      <c r="AS27" s="13"/>
      <c r="AT27" s="115">
        <f>SUM(AQ27,AR27,AS27)</f>
        <v>0</v>
      </c>
      <c r="AU27" s="111"/>
      <c r="AV27" s="111"/>
      <c r="AW27" s="111"/>
      <c r="AX27" s="115">
        <f>SUM(AU27,AV27,AW27)</f>
        <v>0</v>
      </c>
      <c r="AY27" s="106">
        <f>SUM(AX27,AT27,AP27,AL27,AH27,AD27,Z27,V27,R27,N27,J27,F27)</f>
        <v>383206</v>
      </c>
      <c r="AZ27" s="72">
        <v>438000</v>
      </c>
      <c r="BA27" s="128">
        <f t="shared" si="14"/>
        <v>54794</v>
      </c>
      <c r="BB27" s="74">
        <f>SUM(AY27/AZ27)</f>
        <v>0.8748995433789954</v>
      </c>
    </row>
    <row r="28" spans="1:54" ht="18.75" customHeight="1">
      <c r="A28" s="169"/>
      <c r="B28" s="148" t="s">
        <v>106</v>
      </c>
      <c r="C28" s="3"/>
      <c r="D28" s="3"/>
      <c r="E28" s="3"/>
      <c r="F28" s="149">
        <f t="shared" si="15"/>
        <v>0</v>
      </c>
      <c r="G28" s="59"/>
      <c r="H28" s="3"/>
      <c r="I28" s="2"/>
      <c r="J28" s="31">
        <f t="shared" si="2"/>
        <v>0</v>
      </c>
      <c r="K28" s="15"/>
      <c r="L28" s="10"/>
      <c r="M28" s="111"/>
      <c r="N28" s="16">
        <f t="shared" si="3"/>
        <v>0</v>
      </c>
      <c r="O28" s="15"/>
      <c r="P28" s="17"/>
      <c r="Q28" s="9"/>
      <c r="R28" s="19">
        <f t="shared" si="4"/>
        <v>0</v>
      </c>
      <c r="S28" s="154"/>
      <c r="T28" s="19"/>
      <c r="U28" s="49"/>
      <c r="V28" s="19">
        <f t="shared" si="5"/>
        <v>0</v>
      </c>
      <c r="W28" s="2"/>
      <c r="X28" s="2"/>
      <c r="Y28" s="3"/>
      <c r="Z28" s="18">
        <f t="shared" si="6"/>
        <v>0</v>
      </c>
      <c r="AA28" s="9"/>
      <c r="AB28" s="113"/>
      <c r="AC28" s="11"/>
      <c r="AD28" s="19">
        <f>SUM(AA28,AB28,AC28)</f>
        <v>0</v>
      </c>
      <c r="AE28" s="2"/>
      <c r="AF28" s="111"/>
      <c r="AG28" s="41">
        <v>2500</v>
      </c>
      <c r="AH28" s="16">
        <f t="shared" si="8"/>
        <v>2500</v>
      </c>
      <c r="AI28" s="10">
        <v>1000</v>
      </c>
      <c r="AJ28" s="10"/>
      <c r="AK28" s="112">
        <v>5000</v>
      </c>
      <c r="AL28" s="19">
        <f t="shared" si="9"/>
        <v>6000</v>
      </c>
      <c r="AM28" s="9"/>
      <c r="AN28" s="55"/>
      <c r="AO28" s="35">
        <v>5000</v>
      </c>
      <c r="AP28" s="20">
        <f t="shared" si="10"/>
        <v>5000</v>
      </c>
      <c r="AQ28" s="37"/>
      <c r="AR28" s="13"/>
      <c r="AS28" s="13"/>
      <c r="AT28" s="19">
        <f t="shared" si="11"/>
        <v>0</v>
      </c>
      <c r="AU28" s="9"/>
      <c r="AV28" s="9"/>
      <c r="AW28" s="9"/>
      <c r="AX28" s="19">
        <f t="shared" si="12"/>
        <v>0</v>
      </c>
      <c r="AY28" s="106">
        <f t="shared" si="13"/>
        <v>13500</v>
      </c>
      <c r="AZ28" s="72">
        <v>396000</v>
      </c>
      <c r="BA28" s="128">
        <f t="shared" si="14"/>
        <v>382500</v>
      </c>
      <c r="BB28" s="74">
        <f t="shared" si="1"/>
        <v>0.03409090909090909</v>
      </c>
    </row>
    <row r="29" spans="1:54" s="30" customFormat="1" ht="16.5">
      <c r="A29" s="170"/>
      <c r="B29" s="77" t="s">
        <v>49</v>
      </c>
      <c r="C29" s="121"/>
      <c r="D29" s="121"/>
      <c r="E29" s="121"/>
      <c r="F29" s="93">
        <f t="shared" si="15"/>
        <v>0</v>
      </c>
      <c r="G29" s="121"/>
      <c r="H29" s="121"/>
      <c r="I29" s="121"/>
      <c r="J29" s="83">
        <f t="shared" si="2"/>
        <v>0</v>
      </c>
      <c r="K29" s="78"/>
      <c r="L29" s="78"/>
      <c r="M29" s="78"/>
      <c r="N29" s="79">
        <f t="shared" si="3"/>
        <v>0</v>
      </c>
      <c r="O29" s="78"/>
      <c r="P29" s="80"/>
      <c r="Q29" s="78"/>
      <c r="R29" s="79">
        <f t="shared" si="4"/>
        <v>0</v>
      </c>
      <c r="S29" s="120"/>
      <c r="T29" s="78"/>
      <c r="U29" s="81"/>
      <c r="V29" s="79">
        <f t="shared" si="5"/>
        <v>0</v>
      </c>
      <c r="W29" s="82"/>
      <c r="X29" s="82"/>
      <c r="Y29" s="82"/>
      <c r="Z29" s="83">
        <f t="shared" si="6"/>
        <v>0</v>
      </c>
      <c r="AA29" s="78"/>
      <c r="AB29" s="122"/>
      <c r="AC29" s="84"/>
      <c r="AD29" s="79">
        <f t="shared" si="7"/>
        <v>0</v>
      </c>
      <c r="AE29" s="78"/>
      <c r="AF29" s="120"/>
      <c r="AG29" s="78"/>
      <c r="AH29" s="79">
        <f t="shared" si="8"/>
        <v>0</v>
      </c>
      <c r="AI29" s="78"/>
      <c r="AJ29" s="78"/>
      <c r="AK29" s="120"/>
      <c r="AL29" s="79">
        <f t="shared" si="9"/>
        <v>0</v>
      </c>
      <c r="AM29" s="78"/>
      <c r="AN29" s="85"/>
      <c r="AO29" s="86"/>
      <c r="AP29" s="87"/>
      <c r="AQ29" s="88"/>
      <c r="AR29" s="89"/>
      <c r="AS29" s="89"/>
      <c r="AT29" s="79"/>
      <c r="AU29" s="78"/>
      <c r="AV29" s="78"/>
      <c r="AW29" s="78"/>
      <c r="AX29" s="79"/>
      <c r="AY29" s="90">
        <f t="shared" si="13"/>
        <v>0</v>
      </c>
      <c r="AZ29" s="107"/>
      <c r="BA29" s="129">
        <f t="shared" si="14"/>
        <v>0</v>
      </c>
      <c r="BB29" s="108"/>
    </row>
    <row r="30" spans="1:54" ht="20.25" customHeight="1">
      <c r="A30" s="168" t="s">
        <v>50</v>
      </c>
      <c r="B30" s="52" t="s">
        <v>28</v>
      </c>
      <c r="C30" s="3"/>
      <c r="D30" s="3"/>
      <c r="E30" s="3"/>
      <c r="F30" s="149">
        <f t="shared" si="15"/>
        <v>0</v>
      </c>
      <c r="G30" s="3"/>
      <c r="H30" s="3"/>
      <c r="I30" s="3"/>
      <c r="J30" s="31">
        <f t="shared" si="2"/>
        <v>0</v>
      </c>
      <c r="K30" s="10">
        <v>202142</v>
      </c>
      <c r="L30" s="10"/>
      <c r="M30" s="10"/>
      <c r="N30" s="16">
        <f t="shared" si="3"/>
        <v>202142</v>
      </c>
      <c r="O30" s="15">
        <v>88500</v>
      </c>
      <c r="P30" s="17"/>
      <c r="Q30" s="10"/>
      <c r="R30" s="19">
        <f t="shared" si="4"/>
        <v>88500</v>
      </c>
      <c r="S30" s="154">
        <v>34500</v>
      </c>
      <c r="T30" s="19"/>
      <c r="U30" s="50"/>
      <c r="V30" s="19">
        <f t="shared" si="5"/>
        <v>34500</v>
      </c>
      <c r="W30" s="2">
        <v>270670</v>
      </c>
      <c r="X30" s="2"/>
      <c r="Y30" s="2"/>
      <c r="Z30" s="18">
        <f t="shared" si="6"/>
        <v>270670</v>
      </c>
      <c r="AA30" s="9">
        <v>78306</v>
      </c>
      <c r="AB30" s="113"/>
      <c r="AC30" s="11"/>
      <c r="AD30" s="19">
        <f t="shared" si="7"/>
        <v>78306</v>
      </c>
      <c r="AE30" s="9">
        <v>154024</v>
      </c>
      <c r="AF30" s="111"/>
      <c r="AG30" s="9"/>
      <c r="AH30" s="19">
        <f t="shared" si="8"/>
        <v>154024</v>
      </c>
      <c r="AI30" s="9">
        <v>81819</v>
      </c>
      <c r="AJ30" s="9"/>
      <c r="AK30" s="111"/>
      <c r="AL30" s="19">
        <f t="shared" si="9"/>
        <v>81819</v>
      </c>
      <c r="AM30" s="61">
        <v>142026</v>
      </c>
      <c r="AN30" s="55"/>
      <c r="AO30" s="35"/>
      <c r="AP30" s="131">
        <f>SUM(AM30:AO30)</f>
        <v>142026</v>
      </c>
      <c r="AQ30" s="37"/>
      <c r="AR30" s="13"/>
      <c r="AS30" s="39"/>
      <c r="AT30" s="19">
        <f t="shared" si="11"/>
        <v>0</v>
      </c>
      <c r="AU30" s="9"/>
      <c r="AV30" s="9"/>
      <c r="AW30" s="9"/>
      <c r="AX30" s="19">
        <f t="shared" si="12"/>
        <v>0</v>
      </c>
      <c r="AY30" s="106">
        <f t="shared" si="13"/>
        <v>1051987</v>
      </c>
      <c r="AZ30" s="1">
        <v>1410000</v>
      </c>
      <c r="BA30" s="128">
        <f t="shared" si="14"/>
        <v>358013</v>
      </c>
      <c r="BB30" s="74">
        <f t="shared" si="1"/>
        <v>0.7460900709219859</v>
      </c>
    </row>
    <row r="31" spans="1:54" ht="19.5" customHeight="1">
      <c r="A31" s="169"/>
      <c r="B31" s="52" t="s">
        <v>46</v>
      </c>
      <c r="C31" s="3"/>
      <c r="D31" s="3"/>
      <c r="E31" s="3"/>
      <c r="F31" s="149">
        <f t="shared" si="15"/>
        <v>0</v>
      </c>
      <c r="G31" s="3"/>
      <c r="H31" s="3"/>
      <c r="I31" s="3"/>
      <c r="J31" s="31">
        <f t="shared" si="2"/>
        <v>0</v>
      </c>
      <c r="K31" s="10"/>
      <c r="L31" s="10"/>
      <c r="M31" s="10"/>
      <c r="N31" s="16">
        <f t="shared" si="3"/>
        <v>0</v>
      </c>
      <c r="O31" s="15"/>
      <c r="P31" s="17"/>
      <c r="Q31" s="10"/>
      <c r="R31" s="19">
        <f t="shared" si="4"/>
        <v>0</v>
      </c>
      <c r="S31" s="112">
        <v>181535</v>
      </c>
      <c r="T31" s="19"/>
      <c r="U31" s="50"/>
      <c r="V31" s="19">
        <f t="shared" si="5"/>
        <v>181535</v>
      </c>
      <c r="W31" s="2"/>
      <c r="X31" s="2"/>
      <c r="Y31" s="2"/>
      <c r="Z31" s="18">
        <f t="shared" si="6"/>
        <v>0</v>
      </c>
      <c r="AA31" s="9"/>
      <c r="AB31" s="113"/>
      <c r="AC31" s="11"/>
      <c r="AD31" s="19">
        <f t="shared" si="7"/>
        <v>0</v>
      </c>
      <c r="AE31" s="9"/>
      <c r="AF31" s="111"/>
      <c r="AG31" s="9"/>
      <c r="AH31" s="19">
        <f t="shared" si="8"/>
        <v>0</v>
      </c>
      <c r="AI31" s="9">
        <v>90030</v>
      </c>
      <c r="AJ31" s="9"/>
      <c r="AK31" s="111"/>
      <c r="AL31" s="19">
        <f t="shared" si="9"/>
        <v>90030</v>
      </c>
      <c r="AM31" s="9">
        <v>22030</v>
      </c>
      <c r="AN31" s="55"/>
      <c r="AO31" s="12"/>
      <c r="AP31" s="20">
        <f t="shared" si="10"/>
        <v>22030</v>
      </c>
      <c r="AQ31" s="37"/>
      <c r="AR31" s="13"/>
      <c r="AS31" s="13"/>
      <c r="AT31" s="19">
        <f t="shared" si="11"/>
        <v>0</v>
      </c>
      <c r="AU31" s="9"/>
      <c r="AV31" s="9"/>
      <c r="AW31" s="9"/>
      <c r="AX31" s="19">
        <f t="shared" si="12"/>
        <v>0</v>
      </c>
      <c r="AY31" s="106">
        <f t="shared" si="13"/>
        <v>293595</v>
      </c>
      <c r="AZ31" s="1">
        <v>441000</v>
      </c>
      <c r="BA31" s="128">
        <f t="shared" si="14"/>
        <v>147405</v>
      </c>
      <c r="BB31" s="74">
        <f t="shared" si="1"/>
        <v>0.6657482993197279</v>
      </c>
    </row>
    <row r="32" spans="1:54" ht="19.5" customHeight="1">
      <c r="A32" s="169"/>
      <c r="B32" s="52" t="s">
        <v>29</v>
      </c>
      <c r="C32" s="3"/>
      <c r="D32" s="3"/>
      <c r="E32" s="3"/>
      <c r="F32" s="149">
        <f t="shared" si="15"/>
        <v>0</v>
      </c>
      <c r="G32" s="3"/>
      <c r="H32" s="3"/>
      <c r="I32" s="3"/>
      <c r="J32" s="31">
        <f t="shared" si="2"/>
        <v>0</v>
      </c>
      <c r="K32" s="10"/>
      <c r="L32" s="10"/>
      <c r="M32" s="10"/>
      <c r="N32" s="16">
        <f t="shared" si="3"/>
        <v>0</v>
      </c>
      <c r="O32" s="10"/>
      <c r="P32" s="17"/>
      <c r="Q32" s="10"/>
      <c r="R32" s="19">
        <f t="shared" si="4"/>
        <v>0</v>
      </c>
      <c r="S32" s="3">
        <v>85600</v>
      </c>
      <c r="T32" s="19"/>
      <c r="U32" s="50"/>
      <c r="V32" s="19">
        <f t="shared" si="5"/>
        <v>85600</v>
      </c>
      <c r="W32" s="2">
        <v>111300</v>
      </c>
      <c r="X32" s="2"/>
      <c r="Y32" s="2"/>
      <c r="Z32" s="18">
        <f t="shared" si="6"/>
        <v>111300</v>
      </c>
      <c r="AA32" s="9"/>
      <c r="AB32" s="113"/>
      <c r="AC32" s="11"/>
      <c r="AD32" s="19">
        <f t="shared" si="7"/>
        <v>0</v>
      </c>
      <c r="AE32" s="9">
        <v>29800</v>
      </c>
      <c r="AF32" s="111"/>
      <c r="AG32" s="9"/>
      <c r="AH32" s="19">
        <f t="shared" si="8"/>
        <v>29800</v>
      </c>
      <c r="AI32" s="9"/>
      <c r="AJ32" s="9"/>
      <c r="AK32" s="111"/>
      <c r="AL32" s="19">
        <f t="shared" si="9"/>
        <v>0</v>
      </c>
      <c r="AM32" s="9"/>
      <c r="AN32" s="55"/>
      <c r="AO32" s="12"/>
      <c r="AP32" s="20">
        <f t="shared" si="10"/>
        <v>0</v>
      </c>
      <c r="AQ32" s="37"/>
      <c r="AR32" s="13"/>
      <c r="AS32" s="13"/>
      <c r="AT32" s="19">
        <f t="shared" si="11"/>
        <v>0</v>
      </c>
      <c r="AU32" s="9"/>
      <c r="AV32" s="9"/>
      <c r="AW32" s="61"/>
      <c r="AX32" s="19">
        <f t="shared" si="12"/>
        <v>0</v>
      </c>
      <c r="AY32" s="106">
        <f t="shared" si="13"/>
        <v>226700</v>
      </c>
      <c r="AZ32" s="1">
        <v>426000</v>
      </c>
      <c r="BA32" s="128">
        <f t="shared" si="14"/>
        <v>199300</v>
      </c>
      <c r="BB32" s="74">
        <f t="shared" si="1"/>
        <v>0.5321596244131456</v>
      </c>
    </row>
    <row r="33" spans="1:54" s="30" customFormat="1" ht="20.25" customHeight="1">
      <c r="A33" s="170"/>
      <c r="B33" s="77" t="s">
        <v>50</v>
      </c>
      <c r="C33" s="121"/>
      <c r="D33" s="121"/>
      <c r="E33" s="121"/>
      <c r="F33" s="93">
        <f t="shared" si="15"/>
        <v>0</v>
      </c>
      <c r="G33" s="121"/>
      <c r="H33" s="121"/>
      <c r="I33" s="121"/>
      <c r="J33" s="83">
        <f t="shared" si="2"/>
        <v>0</v>
      </c>
      <c r="K33" s="78"/>
      <c r="L33" s="78"/>
      <c r="M33" s="78"/>
      <c r="N33" s="79">
        <f t="shared" si="3"/>
        <v>0</v>
      </c>
      <c r="O33" s="78"/>
      <c r="P33" s="80"/>
      <c r="Q33" s="78"/>
      <c r="R33" s="79">
        <f t="shared" si="4"/>
        <v>0</v>
      </c>
      <c r="S33" s="120"/>
      <c r="T33" s="78"/>
      <c r="U33" s="81"/>
      <c r="V33" s="79">
        <f t="shared" si="5"/>
        <v>0</v>
      </c>
      <c r="W33" s="82"/>
      <c r="X33" s="82"/>
      <c r="Y33" s="82"/>
      <c r="Z33" s="83">
        <f t="shared" si="6"/>
        <v>0</v>
      </c>
      <c r="AA33" s="78"/>
      <c r="AB33" s="122"/>
      <c r="AC33" s="84"/>
      <c r="AD33" s="79">
        <f t="shared" si="7"/>
        <v>0</v>
      </c>
      <c r="AE33" s="78"/>
      <c r="AF33" s="120"/>
      <c r="AG33" s="78"/>
      <c r="AH33" s="79">
        <f t="shared" si="8"/>
        <v>0</v>
      </c>
      <c r="AI33" s="78"/>
      <c r="AJ33" s="78"/>
      <c r="AK33" s="120"/>
      <c r="AL33" s="79">
        <f t="shared" si="9"/>
        <v>0</v>
      </c>
      <c r="AM33" s="78"/>
      <c r="AN33" s="85"/>
      <c r="AO33" s="86"/>
      <c r="AP33" s="87"/>
      <c r="AQ33" s="88"/>
      <c r="AR33" s="89"/>
      <c r="AS33" s="89"/>
      <c r="AT33" s="79"/>
      <c r="AU33" s="78"/>
      <c r="AV33" s="78"/>
      <c r="AW33" s="78"/>
      <c r="AX33" s="79"/>
      <c r="AY33" s="90">
        <f t="shared" si="13"/>
        <v>0</v>
      </c>
      <c r="AZ33" s="90"/>
      <c r="BA33" s="129">
        <f t="shared" si="14"/>
        <v>0</v>
      </c>
      <c r="BB33" s="108"/>
    </row>
    <row r="34" spans="1:54" ht="20.25" customHeight="1">
      <c r="A34" s="168" t="s">
        <v>56</v>
      </c>
      <c r="B34" s="52" t="s">
        <v>64</v>
      </c>
      <c r="C34" s="3"/>
      <c r="D34" s="3"/>
      <c r="E34" s="3"/>
      <c r="F34" s="149">
        <f t="shared" si="15"/>
        <v>0</v>
      </c>
      <c r="G34" s="3">
        <v>12000</v>
      </c>
      <c r="H34" s="3"/>
      <c r="I34" s="2">
        <v>159000</v>
      </c>
      <c r="J34" s="31">
        <f t="shared" si="2"/>
        <v>171000</v>
      </c>
      <c r="K34" s="10">
        <v>12000</v>
      </c>
      <c r="L34" s="15"/>
      <c r="M34" s="61">
        <v>161230</v>
      </c>
      <c r="N34" s="16">
        <f t="shared" si="3"/>
        <v>173230</v>
      </c>
      <c r="O34" s="15">
        <v>12000</v>
      </c>
      <c r="P34" s="17"/>
      <c r="Q34" s="9">
        <v>506557</v>
      </c>
      <c r="R34" s="19">
        <f t="shared" si="4"/>
        <v>518557</v>
      </c>
      <c r="S34" s="154">
        <v>12000</v>
      </c>
      <c r="T34" s="19"/>
      <c r="U34" s="49">
        <v>278582</v>
      </c>
      <c r="V34" s="19">
        <f t="shared" si="5"/>
        <v>290582</v>
      </c>
      <c r="W34" s="2">
        <v>12000</v>
      </c>
      <c r="X34" s="2"/>
      <c r="Y34" s="3">
        <v>273706</v>
      </c>
      <c r="Z34" s="18">
        <f t="shared" si="6"/>
        <v>285706</v>
      </c>
      <c r="AA34" s="9">
        <v>12000</v>
      </c>
      <c r="AB34" s="113"/>
      <c r="AC34" s="34"/>
      <c r="AD34" s="19">
        <f t="shared" si="7"/>
        <v>12000</v>
      </c>
      <c r="AE34" s="9">
        <v>12000</v>
      </c>
      <c r="AF34" s="111"/>
      <c r="AG34" s="10">
        <v>151279</v>
      </c>
      <c r="AH34" s="16">
        <f t="shared" si="8"/>
        <v>163279</v>
      </c>
      <c r="AI34" s="10">
        <v>12000</v>
      </c>
      <c r="AJ34" s="10"/>
      <c r="AK34" s="112">
        <v>350280</v>
      </c>
      <c r="AL34" s="19">
        <f t="shared" si="9"/>
        <v>362280</v>
      </c>
      <c r="AM34" s="9">
        <v>12000</v>
      </c>
      <c r="AN34" s="55"/>
      <c r="AO34" s="35">
        <v>445389</v>
      </c>
      <c r="AP34" s="20">
        <f t="shared" si="10"/>
        <v>457389</v>
      </c>
      <c r="AQ34" s="37"/>
      <c r="AR34" s="13"/>
      <c r="AS34" s="13"/>
      <c r="AT34" s="19">
        <f t="shared" si="11"/>
        <v>0</v>
      </c>
      <c r="AU34" s="9"/>
      <c r="AV34" s="9"/>
      <c r="AW34" s="9"/>
      <c r="AX34" s="19">
        <f t="shared" si="12"/>
        <v>0</v>
      </c>
      <c r="AY34" s="106">
        <f t="shared" si="13"/>
        <v>2434023</v>
      </c>
      <c r="AZ34" s="72">
        <v>2699000</v>
      </c>
      <c r="BA34" s="128">
        <f t="shared" si="14"/>
        <v>264977</v>
      </c>
      <c r="BB34" s="74">
        <f t="shared" si="1"/>
        <v>0.9018240088921823</v>
      </c>
    </row>
    <row r="35" spans="1:54" ht="19.5" customHeight="1">
      <c r="A35" s="169"/>
      <c r="B35" s="52" t="s">
        <v>95</v>
      </c>
      <c r="C35" s="3"/>
      <c r="D35" s="31">
        <v>2871</v>
      </c>
      <c r="E35" s="3"/>
      <c r="F35" s="149">
        <f t="shared" si="15"/>
        <v>2871</v>
      </c>
      <c r="G35" s="3"/>
      <c r="H35" s="150">
        <v>12814</v>
      </c>
      <c r="I35" s="3"/>
      <c r="J35" s="31">
        <f t="shared" si="2"/>
        <v>12814</v>
      </c>
      <c r="K35" s="10">
        <v>42000</v>
      </c>
      <c r="L35" s="17">
        <v>20475</v>
      </c>
      <c r="M35" s="111">
        <v>118116</v>
      </c>
      <c r="N35" s="16">
        <f t="shared" si="3"/>
        <v>180591</v>
      </c>
      <c r="O35" s="15">
        <v>40000</v>
      </c>
      <c r="P35" s="17">
        <v>24194</v>
      </c>
      <c r="Q35" s="9">
        <v>115506</v>
      </c>
      <c r="R35" s="19">
        <f t="shared" si="4"/>
        <v>179700</v>
      </c>
      <c r="S35" s="154">
        <v>40000</v>
      </c>
      <c r="T35" s="115">
        <v>16896</v>
      </c>
      <c r="U35" s="49">
        <v>105896</v>
      </c>
      <c r="V35" s="19">
        <f t="shared" si="5"/>
        <v>162792</v>
      </c>
      <c r="W35" s="2">
        <v>40000</v>
      </c>
      <c r="X35" s="18">
        <v>10670</v>
      </c>
      <c r="Y35" s="3">
        <v>152561</v>
      </c>
      <c r="Z35" s="18">
        <f t="shared" si="6"/>
        <v>203231</v>
      </c>
      <c r="AA35" s="9"/>
      <c r="AB35" s="118">
        <v>7498</v>
      </c>
      <c r="AC35" s="34"/>
      <c r="AD35" s="19">
        <f t="shared" si="7"/>
        <v>7498</v>
      </c>
      <c r="AE35" s="9">
        <v>65600</v>
      </c>
      <c r="AF35" s="115">
        <v>18193</v>
      </c>
      <c r="AG35" s="10">
        <v>111740</v>
      </c>
      <c r="AH35" s="16">
        <f t="shared" si="8"/>
        <v>195533</v>
      </c>
      <c r="AI35" s="10">
        <v>65600</v>
      </c>
      <c r="AJ35" s="16">
        <v>27921</v>
      </c>
      <c r="AK35" s="112">
        <v>125525</v>
      </c>
      <c r="AL35" s="19">
        <f t="shared" si="9"/>
        <v>219046</v>
      </c>
      <c r="AM35" s="9">
        <v>65600</v>
      </c>
      <c r="AN35" s="56">
        <v>24380</v>
      </c>
      <c r="AO35" s="35">
        <v>130523</v>
      </c>
      <c r="AP35" s="20">
        <f t="shared" si="10"/>
        <v>220503</v>
      </c>
      <c r="AQ35" s="37"/>
      <c r="AR35" s="20"/>
      <c r="AS35" s="13"/>
      <c r="AT35" s="19">
        <f t="shared" si="11"/>
        <v>0</v>
      </c>
      <c r="AU35" s="9"/>
      <c r="AV35" s="115"/>
      <c r="AW35" s="9"/>
      <c r="AX35" s="19">
        <f t="shared" si="12"/>
        <v>0</v>
      </c>
      <c r="AY35" s="106">
        <f t="shared" si="13"/>
        <v>1384579</v>
      </c>
      <c r="AZ35" s="72">
        <v>1732000</v>
      </c>
      <c r="BA35" s="128">
        <f t="shared" si="14"/>
        <v>347421</v>
      </c>
      <c r="BB35" s="74">
        <f t="shared" si="1"/>
        <v>0.7994105080831408</v>
      </c>
    </row>
    <row r="36" spans="1:54" ht="19.5" customHeight="1">
      <c r="A36" s="169"/>
      <c r="B36" s="52" t="s">
        <v>68</v>
      </c>
      <c r="C36" s="3"/>
      <c r="D36" s="3"/>
      <c r="E36" s="3"/>
      <c r="F36" s="149">
        <f t="shared" si="15"/>
        <v>0</v>
      </c>
      <c r="G36" s="3">
        <v>26000</v>
      </c>
      <c r="H36" s="3"/>
      <c r="I36" s="3"/>
      <c r="J36" s="31">
        <f t="shared" si="2"/>
        <v>26000</v>
      </c>
      <c r="K36" s="10">
        <v>336000</v>
      </c>
      <c r="L36" s="10"/>
      <c r="M36" s="9"/>
      <c r="N36" s="16">
        <f t="shared" si="3"/>
        <v>336000</v>
      </c>
      <c r="O36" s="15">
        <v>171500</v>
      </c>
      <c r="P36" s="17"/>
      <c r="Q36" s="10"/>
      <c r="R36" s="19">
        <f t="shared" si="4"/>
        <v>171500</v>
      </c>
      <c r="S36" s="154">
        <v>218700</v>
      </c>
      <c r="T36" s="19"/>
      <c r="U36" s="49"/>
      <c r="V36" s="19">
        <f t="shared" si="5"/>
        <v>218700</v>
      </c>
      <c r="W36" s="2">
        <v>14000</v>
      </c>
      <c r="X36" s="2"/>
      <c r="Y36" s="3"/>
      <c r="Z36" s="18">
        <f t="shared" si="6"/>
        <v>14000</v>
      </c>
      <c r="AA36" s="9">
        <v>97600</v>
      </c>
      <c r="AB36" s="113"/>
      <c r="AC36" s="34"/>
      <c r="AD36" s="19">
        <f t="shared" si="7"/>
        <v>97600</v>
      </c>
      <c r="AE36" s="9">
        <v>160500</v>
      </c>
      <c r="AF36" s="111"/>
      <c r="AG36" s="10"/>
      <c r="AH36" s="16">
        <f t="shared" si="8"/>
        <v>160500</v>
      </c>
      <c r="AI36" s="10">
        <v>159500</v>
      </c>
      <c r="AJ36" s="10"/>
      <c r="AK36" s="112"/>
      <c r="AL36" s="19">
        <f t="shared" si="9"/>
        <v>159500</v>
      </c>
      <c r="AM36" s="9">
        <v>155500</v>
      </c>
      <c r="AN36" s="55"/>
      <c r="AO36" s="35"/>
      <c r="AP36" s="20">
        <f t="shared" si="10"/>
        <v>155500</v>
      </c>
      <c r="AQ36" s="37"/>
      <c r="AR36" s="13"/>
      <c r="AS36" s="35"/>
      <c r="AT36" s="19">
        <f t="shared" si="11"/>
        <v>0</v>
      </c>
      <c r="AU36" s="9"/>
      <c r="AV36" s="9"/>
      <c r="AW36" s="9"/>
      <c r="AX36" s="19">
        <f t="shared" si="12"/>
        <v>0</v>
      </c>
      <c r="AY36" s="106">
        <f t="shared" si="13"/>
        <v>1339300</v>
      </c>
      <c r="AZ36" s="72">
        <v>1522000</v>
      </c>
      <c r="BA36" s="128">
        <f t="shared" si="14"/>
        <v>182700</v>
      </c>
      <c r="BB36" s="74">
        <f t="shared" si="1"/>
        <v>0.8799605781865966</v>
      </c>
    </row>
    <row r="37" spans="1:54" ht="19.5" customHeight="1">
      <c r="A37" s="169"/>
      <c r="B37" s="52" t="s">
        <v>90</v>
      </c>
      <c r="C37" s="3"/>
      <c r="D37" s="3"/>
      <c r="E37" s="3"/>
      <c r="F37" s="149">
        <f t="shared" si="15"/>
        <v>0</v>
      </c>
      <c r="G37" s="3"/>
      <c r="H37" s="3"/>
      <c r="I37" s="3"/>
      <c r="J37" s="31">
        <f t="shared" si="2"/>
        <v>0</v>
      </c>
      <c r="K37" s="10"/>
      <c r="L37" s="10"/>
      <c r="M37" s="10"/>
      <c r="N37" s="16">
        <f t="shared" si="3"/>
        <v>0</v>
      </c>
      <c r="O37" s="15"/>
      <c r="P37" s="17"/>
      <c r="Q37" s="47"/>
      <c r="R37" s="19">
        <f t="shared" si="4"/>
        <v>0</v>
      </c>
      <c r="S37" s="154">
        <v>100000</v>
      </c>
      <c r="T37" s="19"/>
      <c r="U37" s="50"/>
      <c r="V37" s="19">
        <f t="shared" si="5"/>
        <v>100000</v>
      </c>
      <c r="W37" s="2"/>
      <c r="X37" s="2"/>
      <c r="Y37" s="2"/>
      <c r="Z37" s="18">
        <f t="shared" si="6"/>
        <v>0</v>
      </c>
      <c r="AA37" s="9"/>
      <c r="AB37" s="113"/>
      <c r="AC37" s="34"/>
      <c r="AD37" s="19">
        <f t="shared" si="7"/>
        <v>0</v>
      </c>
      <c r="AE37" s="9"/>
      <c r="AF37" s="111"/>
      <c r="AG37" s="10"/>
      <c r="AH37" s="16">
        <f t="shared" si="8"/>
        <v>0</v>
      </c>
      <c r="AI37" s="10"/>
      <c r="AJ37" s="10"/>
      <c r="AK37" s="112"/>
      <c r="AL37" s="19">
        <f t="shared" si="9"/>
        <v>0</v>
      </c>
      <c r="AM37" s="9"/>
      <c r="AN37" s="55"/>
      <c r="AO37" s="35"/>
      <c r="AP37" s="20">
        <f t="shared" si="10"/>
        <v>0</v>
      </c>
      <c r="AQ37" s="37"/>
      <c r="AR37" s="13"/>
      <c r="AS37" s="39"/>
      <c r="AT37" s="19">
        <f t="shared" si="11"/>
        <v>0</v>
      </c>
      <c r="AU37" s="9"/>
      <c r="AV37" s="9"/>
      <c r="AW37" s="9"/>
      <c r="AX37" s="19">
        <f t="shared" si="12"/>
        <v>0</v>
      </c>
      <c r="AY37" s="106">
        <f t="shared" si="13"/>
        <v>100000</v>
      </c>
      <c r="AZ37" s="72">
        <v>200000</v>
      </c>
      <c r="BA37" s="128">
        <f t="shared" si="14"/>
        <v>100000</v>
      </c>
      <c r="BB37" s="74">
        <f t="shared" si="1"/>
        <v>0.5</v>
      </c>
    </row>
    <row r="38" spans="1:54" s="30" customFormat="1" ht="20.25" customHeight="1">
      <c r="A38" s="170"/>
      <c r="B38" s="77" t="s">
        <v>51</v>
      </c>
      <c r="C38" s="121"/>
      <c r="D38" s="121"/>
      <c r="E38" s="121"/>
      <c r="F38" s="93">
        <f t="shared" si="15"/>
        <v>0</v>
      </c>
      <c r="G38" s="121"/>
      <c r="H38" s="121"/>
      <c r="I38" s="121"/>
      <c r="J38" s="83">
        <f t="shared" si="2"/>
        <v>0</v>
      </c>
      <c r="K38" s="78"/>
      <c r="L38" s="78"/>
      <c r="M38" s="78"/>
      <c r="N38" s="79">
        <f t="shared" si="3"/>
        <v>0</v>
      </c>
      <c r="O38" s="78"/>
      <c r="P38" s="80"/>
      <c r="Q38" s="78"/>
      <c r="R38" s="79">
        <f t="shared" si="4"/>
        <v>0</v>
      </c>
      <c r="S38" s="120"/>
      <c r="T38" s="78"/>
      <c r="U38" s="81"/>
      <c r="V38" s="79">
        <f t="shared" si="5"/>
        <v>0</v>
      </c>
      <c r="W38" s="82"/>
      <c r="X38" s="82"/>
      <c r="Y38" s="82"/>
      <c r="Z38" s="83">
        <f t="shared" si="6"/>
        <v>0</v>
      </c>
      <c r="AA38" s="78"/>
      <c r="AB38" s="122"/>
      <c r="AC38" s="84"/>
      <c r="AD38" s="79">
        <f t="shared" si="7"/>
        <v>0</v>
      </c>
      <c r="AE38" s="78"/>
      <c r="AF38" s="120"/>
      <c r="AG38" s="78"/>
      <c r="AH38" s="79">
        <f t="shared" si="8"/>
        <v>0</v>
      </c>
      <c r="AI38" s="78"/>
      <c r="AJ38" s="78"/>
      <c r="AK38" s="120"/>
      <c r="AL38" s="79">
        <f t="shared" si="9"/>
        <v>0</v>
      </c>
      <c r="AM38" s="78"/>
      <c r="AN38" s="85"/>
      <c r="AO38" s="86"/>
      <c r="AP38" s="87"/>
      <c r="AQ38" s="88"/>
      <c r="AR38" s="89"/>
      <c r="AS38" s="89"/>
      <c r="AT38" s="79"/>
      <c r="AU38" s="78"/>
      <c r="AV38" s="78"/>
      <c r="AW38" s="78"/>
      <c r="AX38" s="79"/>
      <c r="AY38" s="90">
        <f t="shared" si="13"/>
        <v>0</v>
      </c>
      <c r="AZ38" s="107"/>
      <c r="BA38" s="129">
        <f t="shared" si="14"/>
        <v>0</v>
      </c>
      <c r="BB38" s="108"/>
    </row>
    <row r="39" spans="1:54" ht="16.5" customHeight="1">
      <c r="A39" s="168" t="s">
        <v>55</v>
      </c>
      <c r="B39" s="52" t="s">
        <v>73</v>
      </c>
      <c r="C39" s="3"/>
      <c r="D39" s="3"/>
      <c r="E39" s="3"/>
      <c r="F39" s="149">
        <f t="shared" si="15"/>
        <v>0</v>
      </c>
      <c r="G39" s="3">
        <v>75000</v>
      </c>
      <c r="H39" s="3"/>
      <c r="I39" s="61">
        <v>326000</v>
      </c>
      <c r="J39" s="31">
        <f t="shared" si="2"/>
        <v>401000</v>
      </c>
      <c r="K39" s="10">
        <v>75000</v>
      </c>
      <c r="L39" s="15"/>
      <c r="M39" s="111">
        <v>330800</v>
      </c>
      <c r="N39" s="16">
        <f t="shared" si="3"/>
        <v>405800</v>
      </c>
      <c r="O39" s="15">
        <v>75000</v>
      </c>
      <c r="P39" s="17"/>
      <c r="Q39" s="9">
        <v>392900</v>
      </c>
      <c r="R39" s="19">
        <f t="shared" si="4"/>
        <v>467900</v>
      </c>
      <c r="S39" s="154">
        <v>75000</v>
      </c>
      <c r="T39" s="19"/>
      <c r="U39" s="50">
        <v>358560</v>
      </c>
      <c r="V39" s="19">
        <f t="shared" si="5"/>
        <v>433560</v>
      </c>
      <c r="W39" s="2">
        <v>75000</v>
      </c>
      <c r="X39" s="2"/>
      <c r="Y39" s="3">
        <v>342300</v>
      </c>
      <c r="Z39" s="18">
        <f t="shared" si="6"/>
        <v>417300</v>
      </c>
      <c r="AA39" s="9">
        <v>20000</v>
      </c>
      <c r="AB39" s="113"/>
      <c r="AC39" s="11"/>
      <c r="AD39" s="19">
        <f t="shared" si="7"/>
        <v>20000</v>
      </c>
      <c r="AE39" s="9"/>
      <c r="AF39" s="111"/>
      <c r="AG39" s="10">
        <v>429300</v>
      </c>
      <c r="AH39" s="16">
        <f t="shared" si="8"/>
        <v>429300</v>
      </c>
      <c r="AI39" s="10">
        <v>40000</v>
      </c>
      <c r="AJ39" s="10"/>
      <c r="AK39" s="112">
        <v>429300</v>
      </c>
      <c r="AL39" s="19">
        <f t="shared" si="9"/>
        <v>469300</v>
      </c>
      <c r="AM39" s="9"/>
      <c r="AN39" s="55"/>
      <c r="AO39" s="35">
        <v>437300</v>
      </c>
      <c r="AP39" s="20">
        <f t="shared" si="10"/>
        <v>437300</v>
      </c>
      <c r="AQ39" s="37"/>
      <c r="AR39" s="13"/>
      <c r="AS39" s="13"/>
      <c r="AT39" s="19">
        <f t="shared" si="11"/>
        <v>0</v>
      </c>
      <c r="AU39" s="9"/>
      <c r="AV39" s="9"/>
      <c r="AW39" s="9"/>
      <c r="AX39" s="19">
        <f t="shared" si="12"/>
        <v>0</v>
      </c>
      <c r="AY39" s="106">
        <f t="shared" si="13"/>
        <v>3481460</v>
      </c>
      <c r="AZ39" s="72">
        <v>3957000</v>
      </c>
      <c r="BA39" s="128">
        <f t="shared" si="14"/>
        <v>475540</v>
      </c>
      <c r="BB39" s="74">
        <f t="shared" si="1"/>
        <v>0.8798230983067981</v>
      </c>
    </row>
    <row r="40" spans="1:54" ht="16.5">
      <c r="A40" s="171"/>
      <c r="B40" s="52" t="s">
        <v>5</v>
      </c>
      <c r="C40" s="3"/>
      <c r="D40" s="62"/>
      <c r="E40" s="62"/>
      <c r="F40" s="149">
        <f t="shared" si="15"/>
        <v>0</v>
      </c>
      <c r="G40" s="3"/>
      <c r="H40" s="3"/>
      <c r="I40" s="2"/>
      <c r="J40" s="31">
        <f t="shared" si="2"/>
        <v>0</v>
      </c>
      <c r="K40" s="10"/>
      <c r="L40" s="10"/>
      <c r="M40" s="111"/>
      <c r="N40" s="16">
        <f t="shared" si="3"/>
        <v>0</v>
      </c>
      <c r="O40" s="15">
        <v>170000</v>
      </c>
      <c r="P40" s="17"/>
      <c r="Q40" s="9"/>
      <c r="R40" s="19">
        <f t="shared" si="4"/>
        <v>170000</v>
      </c>
      <c r="S40" s="154"/>
      <c r="T40" s="19"/>
      <c r="U40" s="49">
        <v>955500</v>
      </c>
      <c r="V40" s="19">
        <f t="shared" si="5"/>
        <v>955500</v>
      </c>
      <c r="W40" s="2"/>
      <c r="X40" s="18">
        <v>14860</v>
      </c>
      <c r="Y40" s="10">
        <v>71750</v>
      </c>
      <c r="Z40" s="18">
        <f t="shared" si="6"/>
        <v>86610</v>
      </c>
      <c r="AA40" s="9"/>
      <c r="AB40" s="113"/>
      <c r="AC40" s="11"/>
      <c r="AD40" s="19">
        <f t="shared" si="7"/>
        <v>0</v>
      </c>
      <c r="AE40" s="9"/>
      <c r="AF40" s="111"/>
      <c r="AG40" s="10"/>
      <c r="AH40" s="16">
        <f t="shared" si="8"/>
        <v>0</v>
      </c>
      <c r="AI40" s="10"/>
      <c r="AJ40" s="10"/>
      <c r="AK40" s="112">
        <v>64600</v>
      </c>
      <c r="AL40" s="19">
        <f t="shared" si="9"/>
        <v>64600</v>
      </c>
      <c r="AM40" s="9"/>
      <c r="AN40" s="54"/>
      <c r="AO40" s="53">
        <v>813100</v>
      </c>
      <c r="AP40" s="20">
        <f t="shared" si="10"/>
        <v>813100</v>
      </c>
      <c r="AQ40" s="37"/>
      <c r="AR40" s="20"/>
      <c r="AS40" s="13"/>
      <c r="AT40" s="19">
        <f t="shared" si="11"/>
        <v>0</v>
      </c>
      <c r="AU40" s="9"/>
      <c r="AV40" s="9"/>
      <c r="AW40" s="9"/>
      <c r="AX40" s="19">
        <f t="shared" si="12"/>
        <v>0</v>
      </c>
      <c r="AY40" s="106">
        <f t="shared" si="13"/>
        <v>2089810</v>
      </c>
      <c r="AZ40" s="72">
        <v>2225000</v>
      </c>
      <c r="BA40" s="128">
        <f t="shared" si="14"/>
        <v>135190</v>
      </c>
      <c r="BB40" s="74">
        <f t="shared" si="1"/>
        <v>0.9392404494382023</v>
      </c>
    </row>
    <row r="41" spans="1:54" ht="19.5" customHeight="1">
      <c r="A41" s="171"/>
      <c r="B41" s="52" t="s">
        <v>30</v>
      </c>
      <c r="C41" s="3"/>
      <c r="D41" s="3"/>
      <c r="E41" s="3"/>
      <c r="F41" s="149">
        <f t="shared" si="15"/>
        <v>0</v>
      </c>
      <c r="G41" s="3"/>
      <c r="H41" s="3"/>
      <c r="I41" s="2">
        <v>113000</v>
      </c>
      <c r="J41" s="31">
        <f t="shared" si="2"/>
        <v>113000</v>
      </c>
      <c r="K41" s="10"/>
      <c r="L41" s="10"/>
      <c r="M41" s="111">
        <v>113000</v>
      </c>
      <c r="N41" s="16">
        <f t="shared" si="3"/>
        <v>113000</v>
      </c>
      <c r="O41" s="10"/>
      <c r="P41" s="17"/>
      <c r="Q41" s="9">
        <v>105000</v>
      </c>
      <c r="R41" s="19">
        <f t="shared" si="4"/>
        <v>105000</v>
      </c>
      <c r="S41" s="154"/>
      <c r="T41" s="19"/>
      <c r="U41" s="49">
        <v>105000</v>
      </c>
      <c r="V41" s="19">
        <f t="shared" si="5"/>
        <v>105000</v>
      </c>
      <c r="W41" s="2">
        <v>315924</v>
      </c>
      <c r="X41" s="2"/>
      <c r="Y41" s="3">
        <v>105000</v>
      </c>
      <c r="Z41" s="18">
        <f t="shared" si="6"/>
        <v>420924</v>
      </c>
      <c r="AA41" s="9"/>
      <c r="AB41" s="113"/>
      <c r="AC41" s="11">
        <v>105000</v>
      </c>
      <c r="AD41" s="19">
        <f t="shared" si="7"/>
        <v>105000</v>
      </c>
      <c r="AE41" s="9"/>
      <c r="AF41" s="111"/>
      <c r="AG41" s="10">
        <v>113000</v>
      </c>
      <c r="AH41" s="16">
        <f t="shared" si="8"/>
        <v>113000</v>
      </c>
      <c r="AI41" s="10"/>
      <c r="AJ41" s="10"/>
      <c r="AK41" s="112">
        <v>113000</v>
      </c>
      <c r="AL41" s="19">
        <f t="shared" si="9"/>
        <v>113000</v>
      </c>
      <c r="AM41" s="9"/>
      <c r="AN41" s="55"/>
      <c r="AO41" s="35">
        <v>105000</v>
      </c>
      <c r="AP41" s="20">
        <f t="shared" si="10"/>
        <v>105000</v>
      </c>
      <c r="AQ41" s="37"/>
      <c r="AR41" s="13"/>
      <c r="AS41" s="13"/>
      <c r="AT41" s="19">
        <f t="shared" si="11"/>
        <v>0</v>
      </c>
      <c r="AU41" s="9"/>
      <c r="AV41" s="9"/>
      <c r="AW41" s="9"/>
      <c r="AX41" s="19">
        <f t="shared" si="12"/>
        <v>0</v>
      </c>
      <c r="AY41" s="106">
        <f t="shared" si="13"/>
        <v>1292924</v>
      </c>
      <c r="AZ41" s="72">
        <v>1739000</v>
      </c>
      <c r="BA41" s="128">
        <f t="shared" si="14"/>
        <v>446076</v>
      </c>
      <c r="BB41" s="74">
        <f t="shared" si="1"/>
        <v>0.7434870615296147</v>
      </c>
    </row>
    <row r="42" spans="1:54" ht="16.5">
      <c r="A42" s="171"/>
      <c r="B42" s="52" t="s">
        <v>31</v>
      </c>
      <c r="C42" s="3"/>
      <c r="D42" s="3"/>
      <c r="E42" s="3"/>
      <c r="F42" s="149">
        <f t="shared" si="15"/>
        <v>0</v>
      </c>
      <c r="G42" s="3"/>
      <c r="H42" s="3"/>
      <c r="I42" s="3"/>
      <c r="J42" s="31">
        <f t="shared" si="2"/>
        <v>0</v>
      </c>
      <c r="K42" s="10"/>
      <c r="L42" s="10"/>
      <c r="M42" s="111"/>
      <c r="N42" s="16">
        <f t="shared" si="3"/>
        <v>0</v>
      </c>
      <c r="O42" s="15"/>
      <c r="P42" s="17"/>
      <c r="Q42" s="9">
        <v>309360</v>
      </c>
      <c r="R42" s="19">
        <f t="shared" si="4"/>
        <v>309360</v>
      </c>
      <c r="S42" s="154"/>
      <c r="T42" s="19"/>
      <c r="U42" s="49">
        <v>297840</v>
      </c>
      <c r="V42" s="19">
        <f t="shared" si="5"/>
        <v>297840</v>
      </c>
      <c r="W42" s="2"/>
      <c r="X42" s="2"/>
      <c r="Y42" s="3">
        <v>297840</v>
      </c>
      <c r="Z42" s="18">
        <f t="shared" si="6"/>
        <v>297840</v>
      </c>
      <c r="AA42" s="9"/>
      <c r="AB42" s="113"/>
      <c r="AC42" s="11"/>
      <c r="AD42" s="19">
        <f t="shared" si="7"/>
        <v>0</v>
      </c>
      <c r="AE42" s="9"/>
      <c r="AF42" s="111"/>
      <c r="AG42" s="10">
        <v>294390</v>
      </c>
      <c r="AH42" s="16">
        <f t="shared" si="8"/>
        <v>294390</v>
      </c>
      <c r="AI42" s="10"/>
      <c r="AJ42" s="10"/>
      <c r="AK42" s="112">
        <v>299190</v>
      </c>
      <c r="AL42" s="19">
        <f t="shared" si="9"/>
        <v>299190</v>
      </c>
      <c r="AM42" s="9"/>
      <c r="AN42" s="55"/>
      <c r="AO42" s="35">
        <v>299190</v>
      </c>
      <c r="AP42" s="20">
        <f t="shared" si="10"/>
        <v>299190</v>
      </c>
      <c r="AQ42" s="37"/>
      <c r="AR42" s="13"/>
      <c r="AS42" s="13"/>
      <c r="AT42" s="19">
        <f t="shared" si="11"/>
        <v>0</v>
      </c>
      <c r="AU42" s="9"/>
      <c r="AV42" s="9"/>
      <c r="AW42" s="9"/>
      <c r="AX42" s="19">
        <f t="shared" si="12"/>
        <v>0</v>
      </c>
      <c r="AY42" s="106">
        <f t="shared" si="13"/>
        <v>1797810</v>
      </c>
      <c r="AZ42" s="72">
        <v>2360000</v>
      </c>
      <c r="BA42" s="128">
        <f t="shared" si="14"/>
        <v>562190</v>
      </c>
      <c r="BB42" s="74">
        <f t="shared" si="1"/>
        <v>0.7617838983050848</v>
      </c>
    </row>
    <row r="43" spans="1:54" ht="19.5" customHeight="1">
      <c r="A43" s="171"/>
      <c r="B43" s="52" t="s">
        <v>32</v>
      </c>
      <c r="C43" s="3"/>
      <c r="D43" s="3"/>
      <c r="E43" s="3"/>
      <c r="F43" s="149">
        <f t="shared" si="15"/>
        <v>0</v>
      </c>
      <c r="G43" s="3"/>
      <c r="H43" s="3"/>
      <c r="I43" s="3"/>
      <c r="J43" s="31">
        <f t="shared" si="2"/>
        <v>0</v>
      </c>
      <c r="K43" s="10"/>
      <c r="L43" s="10"/>
      <c r="M43" s="112"/>
      <c r="N43" s="16">
        <f t="shared" si="3"/>
        <v>0</v>
      </c>
      <c r="O43" s="15"/>
      <c r="P43" s="17"/>
      <c r="Q43" s="10">
        <v>282750</v>
      </c>
      <c r="R43" s="19">
        <f t="shared" si="4"/>
        <v>282750</v>
      </c>
      <c r="S43" s="154"/>
      <c r="T43" s="19"/>
      <c r="U43" s="43">
        <v>283750</v>
      </c>
      <c r="V43" s="19">
        <f t="shared" si="5"/>
        <v>283750</v>
      </c>
      <c r="W43" s="2">
        <v>582000</v>
      </c>
      <c r="X43" s="2"/>
      <c r="Y43" s="3"/>
      <c r="Z43" s="18">
        <f t="shared" si="6"/>
        <v>582000</v>
      </c>
      <c r="AA43" s="9"/>
      <c r="AB43" s="113"/>
      <c r="AC43" s="11"/>
      <c r="AD43" s="19">
        <f t="shared" si="7"/>
        <v>0</v>
      </c>
      <c r="AE43" s="9"/>
      <c r="AF43" s="111"/>
      <c r="AG43" s="10">
        <v>119370</v>
      </c>
      <c r="AH43" s="16">
        <f t="shared" si="8"/>
        <v>119370</v>
      </c>
      <c r="AI43" s="10">
        <v>640977</v>
      </c>
      <c r="AJ43" s="10"/>
      <c r="AK43" s="41">
        <v>118944</v>
      </c>
      <c r="AL43" s="19">
        <f t="shared" si="9"/>
        <v>759921</v>
      </c>
      <c r="AM43" s="9"/>
      <c r="AN43" s="55"/>
      <c r="AO43" s="35">
        <v>118175</v>
      </c>
      <c r="AP43" s="20">
        <f t="shared" si="10"/>
        <v>118175</v>
      </c>
      <c r="AQ43" s="70"/>
      <c r="AR43" s="13"/>
      <c r="AS43" s="39"/>
      <c r="AT43" s="19">
        <f t="shared" si="11"/>
        <v>0</v>
      </c>
      <c r="AU43" s="9"/>
      <c r="AV43" s="9"/>
      <c r="AW43" s="9"/>
      <c r="AX43" s="19">
        <f t="shared" si="12"/>
        <v>0</v>
      </c>
      <c r="AY43" s="106">
        <f t="shared" si="13"/>
        <v>2145966</v>
      </c>
      <c r="AZ43" s="72">
        <v>2630000</v>
      </c>
      <c r="BA43" s="128">
        <f t="shared" si="14"/>
        <v>484034</v>
      </c>
      <c r="BB43" s="74">
        <f t="shared" si="1"/>
        <v>0.8159566539923955</v>
      </c>
    </row>
    <row r="44" spans="1:54" ht="19.5" customHeight="1">
      <c r="A44" s="171"/>
      <c r="B44" s="52" t="s">
        <v>70</v>
      </c>
      <c r="C44" s="3"/>
      <c r="D44" s="3"/>
      <c r="E44" s="3"/>
      <c r="F44" s="149">
        <f t="shared" si="15"/>
        <v>0</v>
      </c>
      <c r="G44" s="3"/>
      <c r="H44" s="3"/>
      <c r="I44" s="3"/>
      <c r="J44" s="31">
        <f t="shared" si="2"/>
        <v>0</v>
      </c>
      <c r="K44" s="10"/>
      <c r="L44" s="15"/>
      <c r="M44" s="112"/>
      <c r="N44" s="16">
        <f t="shared" si="3"/>
        <v>0</v>
      </c>
      <c r="O44" s="15">
        <v>196988</v>
      </c>
      <c r="P44" s="17"/>
      <c r="Q44" s="10"/>
      <c r="R44" s="19">
        <f t="shared" si="4"/>
        <v>196988</v>
      </c>
      <c r="S44" s="154">
        <v>166989</v>
      </c>
      <c r="T44" s="19"/>
      <c r="U44" s="49"/>
      <c r="V44" s="19">
        <f t="shared" si="5"/>
        <v>166989</v>
      </c>
      <c r="W44" s="2">
        <v>166989</v>
      </c>
      <c r="X44" s="2"/>
      <c r="Y44" s="3"/>
      <c r="Z44" s="18">
        <f t="shared" si="6"/>
        <v>166989</v>
      </c>
      <c r="AA44" s="9"/>
      <c r="AB44" s="113"/>
      <c r="AC44" s="11"/>
      <c r="AD44" s="19">
        <f t="shared" si="7"/>
        <v>0</v>
      </c>
      <c r="AE44" s="9">
        <v>223745</v>
      </c>
      <c r="AF44" s="111"/>
      <c r="AG44" s="9"/>
      <c r="AH44" s="19">
        <f t="shared" si="8"/>
        <v>223745</v>
      </c>
      <c r="AI44" s="9">
        <v>193745</v>
      </c>
      <c r="AJ44" s="9"/>
      <c r="AK44" s="111"/>
      <c r="AL44" s="19">
        <f t="shared" si="9"/>
        <v>193745</v>
      </c>
      <c r="AM44" s="9">
        <v>193745</v>
      </c>
      <c r="AN44" s="55"/>
      <c r="AO44" s="12"/>
      <c r="AP44" s="20">
        <f t="shared" si="10"/>
        <v>193745</v>
      </c>
      <c r="AQ44" s="37"/>
      <c r="AR44" s="13"/>
      <c r="AS44" s="13"/>
      <c r="AT44" s="19">
        <f t="shared" si="11"/>
        <v>0</v>
      </c>
      <c r="AU44" s="9"/>
      <c r="AV44" s="9"/>
      <c r="AW44" s="9"/>
      <c r="AX44" s="19">
        <f t="shared" si="12"/>
        <v>0</v>
      </c>
      <c r="AY44" s="106">
        <f t="shared" si="13"/>
        <v>1142201</v>
      </c>
      <c r="AZ44" s="72">
        <v>1336000</v>
      </c>
      <c r="BA44" s="128">
        <f t="shared" si="14"/>
        <v>193799</v>
      </c>
      <c r="BB44" s="74">
        <f t="shared" si="1"/>
        <v>0.854940868263473</v>
      </c>
    </row>
    <row r="45" spans="1:54" ht="19.5" customHeight="1">
      <c r="A45" s="171"/>
      <c r="B45" s="52" t="s">
        <v>6</v>
      </c>
      <c r="C45" s="3"/>
      <c r="D45" s="3"/>
      <c r="E45" s="3"/>
      <c r="F45" s="149">
        <f t="shared" si="15"/>
        <v>0</v>
      </c>
      <c r="G45" s="3">
        <v>103000</v>
      </c>
      <c r="H45" s="3"/>
      <c r="I45" s="3"/>
      <c r="J45" s="31">
        <f t="shared" si="2"/>
        <v>103000</v>
      </c>
      <c r="K45" s="10">
        <v>11000</v>
      </c>
      <c r="L45" s="15"/>
      <c r="M45" s="112"/>
      <c r="N45" s="16">
        <f t="shared" si="3"/>
        <v>11000</v>
      </c>
      <c r="O45" s="15">
        <v>3000</v>
      </c>
      <c r="P45" s="17"/>
      <c r="Q45" s="9"/>
      <c r="R45" s="19">
        <f t="shared" si="4"/>
        <v>3000</v>
      </c>
      <c r="S45" s="154">
        <v>3000</v>
      </c>
      <c r="T45" s="19"/>
      <c r="U45" s="50"/>
      <c r="V45" s="19">
        <f t="shared" si="5"/>
        <v>3000</v>
      </c>
      <c r="W45" s="2"/>
      <c r="X45" s="2"/>
      <c r="Y45" s="2"/>
      <c r="Z45" s="18">
        <f t="shared" si="6"/>
        <v>0</v>
      </c>
      <c r="AA45" s="9">
        <v>257200</v>
      </c>
      <c r="AB45" s="114"/>
      <c r="AC45" s="11"/>
      <c r="AD45" s="19">
        <f t="shared" si="7"/>
        <v>257200</v>
      </c>
      <c r="AE45" s="9"/>
      <c r="AF45" s="111"/>
      <c r="AG45" s="9"/>
      <c r="AH45" s="19">
        <f t="shared" si="8"/>
        <v>0</v>
      </c>
      <c r="AI45" s="9">
        <v>6000</v>
      </c>
      <c r="AJ45" s="9"/>
      <c r="AK45" s="111"/>
      <c r="AL45" s="19">
        <f t="shared" si="9"/>
        <v>6000</v>
      </c>
      <c r="AM45" s="9">
        <v>3000</v>
      </c>
      <c r="AN45" s="55"/>
      <c r="AO45" s="12"/>
      <c r="AP45" s="20">
        <f t="shared" si="10"/>
        <v>3000</v>
      </c>
      <c r="AQ45" s="127"/>
      <c r="AR45" s="13"/>
      <c r="AS45" s="13"/>
      <c r="AT45" s="19">
        <f t="shared" si="11"/>
        <v>0</v>
      </c>
      <c r="AU45" s="9"/>
      <c r="AV45" s="9"/>
      <c r="AW45" s="9"/>
      <c r="AX45" s="19">
        <f t="shared" si="12"/>
        <v>0</v>
      </c>
      <c r="AY45" s="106">
        <f t="shared" si="13"/>
        <v>386200</v>
      </c>
      <c r="AZ45" s="72">
        <v>754000</v>
      </c>
      <c r="BA45" s="128">
        <f t="shared" si="14"/>
        <v>367800</v>
      </c>
      <c r="BB45" s="74">
        <f t="shared" si="1"/>
        <v>0.5122015915119363</v>
      </c>
    </row>
    <row r="46" spans="1:54" s="30" customFormat="1" ht="19.5" customHeight="1">
      <c r="A46" s="171"/>
      <c r="B46" s="77" t="s">
        <v>52</v>
      </c>
      <c r="C46" s="121"/>
      <c r="D46" s="121"/>
      <c r="E46" s="121"/>
      <c r="F46" s="93">
        <f t="shared" si="15"/>
        <v>0</v>
      </c>
      <c r="G46" s="121"/>
      <c r="H46" s="121"/>
      <c r="I46" s="121"/>
      <c r="J46" s="83">
        <f t="shared" si="2"/>
        <v>0</v>
      </c>
      <c r="K46" s="78"/>
      <c r="L46" s="78"/>
      <c r="M46" s="78"/>
      <c r="N46" s="79">
        <f t="shared" si="3"/>
        <v>0</v>
      </c>
      <c r="O46" s="78"/>
      <c r="P46" s="80"/>
      <c r="Q46" s="78"/>
      <c r="R46" s="79">
        <f t="shared" si="4"/>
        <v>0</v>
      </c>
      <c r="S46" s="120"/>
      <c r="T46" s="78"/>
      <c r="U46" s="81"/>
      <c r="V46" s="79">
        <f t="shared" si="5"/>
        <v>0</v>
      </c>
      <c r="W46" s="82"/>
      <c r="X46" s="82"/>
      <c r="Y46" s="82"/>
      <c r="Z46" s="83">
        <f t="shared" si="6"/>
        <v>0</v>
      </c>
      <c r="AA46" s="78"/>
      <c r="AB46" s="122"/>
      <c r="AC46" s="84"/>
      <c r="AD46" s="79">
        <f t="shared" si="7"/>
        <v>0</v>
      </c>
      <c r="AE46" s="78"/>
      <c r="AF46" s="120"/>
      <c r="AG46" s="78"/>
      <c r="AH46" s="79">
        <f t="shared" si="8"/>
        <v>0</v>
      </c>
      <c r="AI46" s="78"/>
      <c r="AJ46" s="78"/>
      <c r="AK46" s="120"/>
      <c r="AL46" s="79">
        <f t="shared" si="9"/>
        <v>0</v>
      </c>
      <c r="AM46" s="78"/>
      <c r="AN46" s="85"/>
      <c r="AO46" s="86"/>
      <c r="AP46" s="87">
        <f>SUM(AM46,AN46,AO46)</f>
        <v>0</v>
      </c>
      <c r="AQ46" s="88"/>
      <c r="AR46" s="89"/>
      <c r="AS46" s="89"/>
      <c r="AT46" s="79">
        <f>SUM(AQ46,AR46,AS46)</f>
        <v>0</v>
      </c>
      <c r="AU46" s="78"/>
      <c r="AV46" s="78"/>
      <c r="AW46" s="78"/>
      <c r="AX46" s="79">
        <f>SUM(AU46,AV46,AW46)</f>
        <v>0</v>
      </c>
      <c r="AY46" s="90">
        <f t="shared" si="13"/>
        <v>0</v>
      </c>
      <c r="AZ46" s="107"/>
      <c r="BA46" s="129">
        <f t="shared" si="14"/>
        <v>0</v>
      </c>
      <c r="BB46" s="108"/>
    </row>
    <row r="47" spans="1:54" ht="19.5" customHeight="1">
      <c r="A47" s="165" t="s">
        <v>101</v>
      </c>
      <c r="B47" s="52" t="s">
        <v>100</v>
      </c>
      <c r="C47" s="3"/>
      <c r="D47" s="3"/>
      <c r="E47" s="3"/>
      <c r="F47" s="149">
        <f t="shared" si="15"/>
        <v>0</v>
      </c>
      <c r="G47" s="3"/>
      <c r="H47" s="3"/>
      <c r="I47" s="3"/>
      <c r="J47" s="31">
        <f>SUM(G47,H47,I47)</f>
        <v>0</v>
      </c>
      <c r="K47" s="10"/>
      <c r="L47" s="15"/>
      <c r="M47" s="10"/>
      <c r="N47" s="16">
        <f t="shared" si="3"/>
        <v>0</v>
      </c>
      <c r="O47" s="10">
        <v>300000</v>
      </c>
      <c r="P47" s="17"/>
      <c r="Q47" s="9"/>
      <c r="R47" s="19">
        <f t="shared" si="4"/>
        <v>300000</v>
      </c>
      <c r="S47" s="154"/>
      <c r="T47" s="19"/>
      <c r="U47" s="50"/>
      <c r="V47" s="19">
        <f t="shared" si="5"/>
        <v>0</v>
      </c>
      <c r="W47" s="2"/>
      <c r="X47" s="2"/>
      <c r="Y47" s="2"/>
      <c r="Z47" s="18">
        <f t="shared" si="6"/>
        <v>0</v>
      </c>
      <c r="AA47" s="9"/>
      <c r="AB47" s="114"/>
      <c r="AC47" s="11"/>
      <c r="AD47" s="19">
        <f t="shared" si="7"/>
        <v>0</v>
      </c>
      <c r="AE47" s="9"/>
      <c r="AF47" s="111"/>
      <c r="AG47" s="9"/>
      <c r="AH47" s="19">
        <f t="shared" si="8"/>
        <v>0</v>
      </c>
      <c r="AI47" s="9"/>
      <c r="AJ47" s="9"/>
      <c r="AK47" s="111"/>
      <c r="AL47" s="19">
        <f t="shared" si="9"/>
        <v>0</v>
      </c>
      <c r="AM47" s="9"/>
      <c r="AN47" s="55"/>
      <c r="AO47" s="12"/>
      <c r="AP47" s="20">
        <f t="shared" si="10"/>
        <v>0</v>
      </c>
      <c r="AQ47" s="37"/>
      <c r="AR47" s="13"/>
      <c r="AS47" s="13"/>
      <c r="AT47" s="19">
        <f t="shared" si="11"/>
        <v>0</v>
      </c>
      <c r="AU47" s="9"/>
      <c r="AV47" s="9"/>
      <c r="AW47" s="9"/>
      <c r="AX47" s="19">
        <f t="shared" si="12"/>
        <v>0</v>
      </c>
      <c r="AY47" s="106">
        <f t="shared" si="13"/>
        <v>300000</v>
      </c>
      <c r="AZ47" s="72">
        <v>608000</v>
      </c>
      <c r="BA47" s="128">
        <f t="shared" si="14"/>
        <v>308000</v>
      </c>
      <c r="BB47" s="74">
        <f t="shared" si="1"/>
        <v>0.4934210526315789</v>
      </c>
    </row>
    <row r="48" spans="1:54" s="30" customFormat="1" ht="20.25" customHeight="1">
      <c r="A48" s="166"/>
      <c r="B48" s="77" t="s">
        <v>98</v>
      </c>
      <c r="C48" s="121"/>
      <c r="D48" s="121"/>
      <c r="E48" s="121"/>
      <c r="F48" s="93">
        <f t="shared" si="15"/>
        <v>0</v>
      </c>
      <c r="G48" s="121"/>
      <c r="H48" s="121"/>
      <c r="I48" s="121"/>
      <c r="J48" s="83">
        <f t="shared" si="2"/>
        <v>0</v>
      </c>
      <c r="K48" s="78"/>
      <c r="L48" s="78"/>
      <c r="M48" s="78"/>
      <c r="N48" s="79">
        <f t="shared" si="3"/>
        <v>0</v>
      </c>
      <c r="O48" s="78"/>
      <c r="P48" s="80"/>
      <c r="Q48" s="78"/>
      <c r="R48" s="79">
        <f t="shared" si="4"/>
        <v>0</v>
      </c>
      <c r="S48" s="120"/>
      <c r="T48" s="78"/>
      <c r="U48" s="81"/>
      <c r="V48" s="79">
        <f t="shared" si="5"/>
        <v>0</v>
      </c>
      <c r="W48" s="82"/>
      <c r="X48" s="82"/>
      <c r="Y48" s="82"/>
      <c r="Z48" s="83">
        <f t="shared" si="6"/>
        <v>0</v>
      </c>
      <c r="AA48" s="78"/>
      <c r="AB48" s="122"/>
      <c r="AC48" s="84"/>
      <c r="AD48" s="79">
        <f t="shared" si="7"/>
        <v>0</v>
      </c>
      <c r="AE48" s="78"/>
      <c r="AF48" s="120"/>
      <c r="AG48" s="78"/>
      <c r="AH48" s="79">
        <f t="shared" si="8"/>
        <v>0</v>
      </c>
      <c r="AI48" s="78"/>
      <c r="AJ48" s="78"/>
      <c r="AK48" s="120"/>
      <c r="AL48" s="79">
        <f t="shared" si="9"/>
        <v>0</v>
      </c>
      <c r="AM48" s="78"/>
      <c r="AN48" s="85"/>
      <c r="AO48" s="86"/>
      <c r="AP48" s="87">
        <f>SUM(AM48,AN48,AO48)</f>
        <v>0</v>
      </c>
      <c r="AQ48" s="88"/>
      <c r="AR48" s="89"/>
      <c r="AS48" s="89"/>
      <c r="AT48" s="79">
        <f>SUM(AQ48,AR48,AS48)</f>
        <v>0</v>
      </c>
      <c r="AU48" s="78"/>
      <c r="AV48" s="78"/>
      <c r="AW48" s="78"/>
      <c r="AX48" s="79">
        <f>SUM(AU48,AV48,AW48)</f>
        <v>0</v>
      </c>
      <c r="AY48" s="90">
        <f t="shared" si="13"/>
        <v>0</v>
      </c>
      <c r="AZ48" s="107"/>
      <c r="BA48" s="129">
        <f t="shared" si="14"/>
        <v>0</v>
      </c>
      <c r="BB48" s="108"/>
    </row>
    <row r="49" spans="1:54" s="30" customFormat="1" ht="20.25" customHeight="1">
      <c r="A49" s="165" t="s">
        <v>97</v>
      </c>
      <c r="B49" s="52" t="s">
        <v>93</v>
      </c>
      <c r="C49" s="3"/>
      <c r="D49" s="3"/>
      <c r="E49" s="3"/>
      <c r="F49" s="149">
        <f>SUM(C49,D49,E49)</f>
        <v>0</v>
      </c>
      <c r="G49" s="3"/>
      <c r="H49" s="3"/>
      <c r="I49" s="3"/>
      <c r="J49" s="31">
        <f>SUM(G49,H49,I49)</f>
        <v>0</v>
      </c>
      <c r="K49" s="10"/>
      <c r="L49" s="10"/>
      <c r="M49" s="10"/>
      <c r="N49" s="16">
        <f>SUM(K49,L49,M49)</f>
        <v>0</v>
      </c>
      <c r="O49" s="10">
        <v>240000</v>
      </c>
      <c r="P49" s="17"/>
      <c r="Q49" s="10"/>
      <c r="R49" s="16">
        <f>SUM(O49,P49,Q49)</f>
        <v>240000</v>
      </c>
      <c r="S49" s="112"/>
      <c r="T49" s="16"/>
      <c r="U49" s="49"/>
      <c r="V49" s="16">
        <f>SUM(S49,T49,U49)</f>
        <v>0</v>
      </c>
      <c r="W49" s="3"/>
      <c r="X49" s="3"/>
      <c r="Y49" s="3"/>
      <c r="Z49" s="31">
        <f>SUM(W49,X49,Y49)</f>
        <v>0</v>
      </c>
      <c r="AA49" s="67"/>
      <c r="AB49" s="119"/>
      <c r="AC49" s="34"/>
      <c r="AD49" s="16">
        <f>SUM(AA49,AB49,AC49)</f>
        <v>0</v>
      </c>
      <c r="AE49" s="67"/>
      <c r="AF49" s="112"/>
      <c r="AG49" s="10"/>
      <c r="AH49" s="16">
        <f>SUM(AE49,AF49,AG49)</f>
        <v>0</v>
      </c>
      <c r="AI49" s="10"/>
      <c r="AJ49" s="10"/>
      <c r="AK49" s="112"/>
      <c r="AL49" s="16">
        <f>SUM(AI49,AJ49,AK49)</f>
        <v>0</v>
      </c>
      <c r="AM49" s="10"/>
      <c r="AN49" s="68"/>
      <c r="AO49" s="35"/>
      <c r="AP49" s="69">
        <f>SUM(AM49,AN49,AO49)</f>
        <v>0</v>
      </c>
      <c r="AQ49" s="70"/>
      <c r="AR49" s="39"/>
      <c r="AS49" s="39"/>
      <c r="AT49" s="16">
        <f>SUM(AQ49,AR49,AS49)</f>
        <v>0</v>
      </c>
      <c r="AU49" s="10"/>
      <c r="AV49" s="10"/>
      <c r="AW49" s="10"/>
      <c r="AX49" s="16">
        <f>SUM(AU49,AV49,AW49)</f>
        <v>0</v>
      </c>
      <c r="AY49" s="106">
        <f t="shared" si="13"/>
        <v>240000</v>
      </c>
      <c r="AZ49" s="72">
        <v>476000</v>
      </c>
      <c r="BA49" s="128">
        <f t="shared" si="14"/>
        <v>236000</v>
      </c>
      <c r="BB49" s="74">
        <f t="shared" si="1"/>
        <v>0.5042016806722689</v>
      </c>
    </row>
    <row r="50" spans="1:54" s="30" customFormat="1" ht="20.25" customHeight="1">
      <c r="A50" s="166"/>
      <c r="B50" s="77" t="s">
        <v>99</v>
      </c>
      <c r="C50" s="121"/>
      <c r="D50" s="121"/>
      <c r="E50" s="121"/>
      <c r="F50" s="93">
        <f>SUM(C50,D50,E50)</f>
        <v>0</v>
      </c>
      <c r="G50" s="121"/>
      <c r="H50" s="121"/>
      <c r="I50" s="121"/>
      <c r="J50" s="83">
        <f>SUM(G50,H50,I50)</f>
        <v>0</v>
      </c>
      <c r="K50" s="78"/>
      <c r="L50" s="78"/>
      <c r="M50" s="78"/>
      <c r="N50" s="79">
        <f>SUM(K50,L50,M50)</f>
        <v>0</v>
      </c>
      <c r="O50" s="78"/>
      <c r="P50" s="80"/>
      <c r="Q50" s="78"/>
      <c r="R50" s="79">
        <f>SUM(O50,P50,Q50)</f>
        <v>0</v>
      </c>
      <c r="S50" s="120"/>
      <c r="T50" s="79"/>
      <c r="U50" s="81"/>
      <c r="V50" s="79">
        <f>SUM(S50,T50,U50)</f>
        <v>0</v>
      </c>
      <c r="W50" s="82"/>
      <c r="X50" s="82"/>
      <c r="Y50" s="82"/>
      <c r="Z50" s="83">
        <f>SUM(W50,X50,Y50)</f>
        <v>0</v>
      </c>
      <c r="AA50" s="91"/>
      <c r="AB50" s="122"/>
      <c r="AC50" s="84"/>
      <c r="AD50" s="79">
        <f>SUM(AA50,AB50,AC50)</f>
        <v>0</v>
      </c>
      <c r="AE50" s="91"/>
      <c r="AF50" s="120"/>
      <c r="AG50" s="78"/>
      <c r="AH50" s="79">
        <f>SUM(AE50,AF50,AG50)</f>
        <v>0</v>
      </c>
      <c r="AI50" s="78"/>
      <c r="AJ50" s="78"/>
      <c r="AK50" s="120"/>
      <c r="AL50" s="79">
        <f>SUM(AI50,AJ50,AK50)</f>
        <v>0</v>
      </c>
      <c r="AM50" s="78"/>
      <c r="AN50" s="85"/>
      <c r="AO50" s="86"/>
      <c r="AP50" s="87">
        <f>SUM(AM50,AN50,AO50)</f>
        <v>0</v>
      </c>
      <c r="AQ50" s="88"/>
      <c r="AR50" s="89"/>
      <c r="AS50" s="89"/>
      <c r="AT50" s="79">
        <f>SUM(AQ50,AR50,AS50)</f>
        <v>0</v>
      </c>
      <c r="AU50" s="78"/>
      <c r="AV50" s="78"/>
      <c r="AW50" s="78"/>
      <c r="AX50" s="79">
        <f>SUM(AU50,AV50,AW50)</f>
        <v>0</v>
      </c>
      <c r="AY50" s="90">
        <f t="shared" si="13"/>
        <v>0</v>
      </c>
      <c r="AZ50" s="107"/>
      <c r="BA50" s="129">
        <f t="shared" si="14"/>
        <v>0</v>
      </c>
      <c r="BB50" s="108"/>
    </row>
    <row r="51" spans="1:54" s="30" customFormat="1" ht="20.25" customHeight="1">
      <c r="A51" s="165" t="s">
        <v>94</v>
      </c>
      <c r="B51" s="71" t="s">
        <v>80</v>
      </c>
      <c r="C51" s="3"/>
      <c r="D51" s="3"/>
      <c r="E51" s="3"/>
      <c r="F51" s="149">
        <f>SUM(C51,D51,E51)</f>
        <v>0</v>
      </c>
      <c r="G51" s="3"/>
      <c r="H51" s="3"/>
      <c r="I51" s="3"/>
      <c r="J51" s="31">
        <f>SUM(G51,H51,I51)</f>
        <v>0</v>
      </c>
      <c r="K51" s="10"/>
      <c r="L51" s="10"/>
      <c r="M51" s="10"/>
      <c r="N51" s="16">
        <f>SUM(K51,L51,M51)</f>
        <v>0</v>
      </c>
      <c r="O51" s="10"/>
      <c r="P51" s="17"/>
      <c r="Q51" s="10"/>
      <c r="R51" s="16">
        <f>SUM(O51,P51,Q51)</f>
        <v>0</v>
      </c>
      <c r="S51" s="112"/>
      <c r="T51" s="16"/>
      <c r="U51" s="49"/>
      <c r="V51" s="16">
        <f>SUM(S51,T51,U51)</f>
        <v>0</v>
      </c>
      <c r="W51" s="3"/>
      <c r="X51" s="3"/>
      <c r="Y51" s="3"/>
      <c r="Z51" s="31">
        <f>SUM(W51,X51,Y51)</f>
        <v>0</v>
      </c>
      <c r="AA51" s="67">
        <v>131800</v>
      </c>
      <c r="AB51" s="119"/>
      <c r="AC51" s="34"/>
      <c r="AD51" s="16">
        <f>SUM(AA51,AB51,AC51)</f>
        <v>131800</v>
      </c>
      <c r="AE51" s="67">
        <v>18700</v>
      </c>
      <c r="AF51" s="112"/>
      <c r="AG51" s="10"/>
      <c r="AH51" s="16">
        <f>SUM(AE51,AF51,AG51)</f>
        <v>18700</v>
      </c>
      <c r="AI51" s="10">
        <v>18700</v>
      </c>
      <c r="AJ51" s="10"/>
      <c r="AK51" s="112"/>
      <c r="AL51" s="16">
        <f>SUM(AI51,AJ51,AK51)</f>
        <v>18700</v>
      </c>
      <c r="AM51" s="3">
        <v>377275</v>
      </c>
      <c r="AN51" s="68"/>
      <c r="AO51" s="35"/>
      <c r="AP51" s="69">
        <f>SUM(AM51,AN51,AO51)</f>
        <v>377275</v>
      </c>
      <c r="AQ51" s="70"/>
      <c r="AR51" s="39"/>
      <c r="AS51" s="39"/>
      <c r="AT51" s="16">
        <f>SUM(AQ51,AR51,AS51)</f>
        <v>0</v>
      </c>
      <c r="AU51" s="10"/>
      <c r="AV51" s="10"/>
      <c r="AW51" s="10"/>
      <c r="AX51" s="16">
        <f>SUM(AU51,AV51,AW51)</f>
        <v>0</v>
      </c>
      <c r="AY51" s="106">
        <f t="shared" si="13"/>
        <v>546475</v>
      </c>
      <c r="AZ51" s="72">
        <v>587000</v>
      </c>
      <c r="BA51" s="128">
        <f t="shared" si="14"/>
        <v>40525</v>
      </c>
      <c r="BB51" s="74">
        <f t="shared" si="1"/>
        <v>0.9309625212947189</v>
      </c>
    </row>
    <row r="52" spans="1:54" s="76" customFormat="1" ht="20.25" customHeight="1">
      <c r="A52" s="167"/>
      <c r="B52" s="77" t="s">
        <v>96</v>
      </c>
      <c r="C52" s="121"/>
      <c r="D52" s="121"/>
      <c r="E52" s="121"/>
      <c r="F52" s="93">
        <f>SUM(C52,D52,E52)</f>
        <v>0</v>
      </c>
      <c r="G52" s="121"/>
      <c r="H52" s="121"/>
      <c r="I52" s="121"/>
      <c r="J52" s="83">
        <f>SUM(G52,H52,I52)</f>
        <v>0</v>
      </c>
      <c r="K52" s="78"/>
      <c r="L52" s="78"/>
      <c r="M52" s="78"/>
      <c r="N52" s="79">
        <f>SUM(K52,L52,M52)</f>
        <v>0</v>
      </c>
      <c r="O52" s="78"/>
      <c r="P52" s="80"/>
      <c r="Q52" s="78"/>
      <c r="R52" s="79">
        <f>SUM(O52,P52,Q52)</f>
        <v>0</v>
      </c>
      <c r="S52" s="120"/>
      <c r="T52" s="79"/>
      <c r="U52" s="81"/>
      <c r="V52" s="79">
        <f>SUM(S52,T52,U52)</f>
        <v>0</v>
      </c>
      <c r="W52" s="82"/>
      <c r="X52" s="82"/>
      <c r="Y52" s="82"/>
      <c r="Z52" s="83">
        <f>SUM(W52,X52,Y52)</f>
        <v>0</v>
      </c>
      <c r="AA52" s="91"/>
      <c r="AB52" s="122"/>
      <c r="AC52" s="84"/>
      <c r="AD52" s="79">
        <f>SUM(AA52,AB52,AC52)</f>
        <v>0</v>
      </c>
      <c r="AE52" s="91"/>
      <c r="AF52" s="120"/>
      <c r="AG52" s="78"/>
      <c r="AH52" s="79">
        <f>SUM(AE52,AF52,AG52)</f>
        <v>0</v>
      </c>
      <c r="AI52" s="78"/>
      <c r="AJ52" s="78"/>
      <c r="AK52" s="120"/>
      <c r="AL52" s="79">
        <f>SUM(AI52,AJ52,AK52)</f>
        <v>0</v>
      </c>
      <c r="AM52" s="78"/>
      <c r="AN52" s="85"/>
      <c r="AO52" s="86"/>
      <c r="AP52" s="87">
        <f>SUM(AM52,AN52,AO52)</f>
        <v>0</v>
      </c>
      <c r="AQ52" s="88"/>
      <c r="AR52" s="89"/>
      <c r="AS52" s="89"/>
      <c r="AT52" s="79">
        <f>SUM(AQ52,AR52,AS52)</f>
        <v>0</v>
      </c>
      <c r="AU52" s="78"/>
      <c r="AV52" s="78"/>
      <c r="AW52" s="78"/>
      <c r="AX52" s="79">
        <f>SUM(AU52,AV52,AW52)</f>
        <v>0</v>
      </c>
      <c r="AY52" s="90">
        <f t="shared" si="13"/>
        <v>0</v>
      </c>
      <c r="AZ52" s="107"/>
      <c r="BA52" s="129">
        <f t="shared" si="14"/>
        <v>0</v>
      </c>
      <c r="BB52" s="108"/>
    </row>
    <row r="53" spans="1:54" ht="20.25" customHeight="1">
      <c r="A53" s="168" t="s">
        <v>54</v>
      </c>
      <c r="B53" s="52" t="s">
        <v>7</v>
      </c>
      <c r="C53" s="3"/>
      <c r="D53" s="3"/>
      <c r="E53" s="3"/>
      <c r="F53" s="149">
        <f t="shared" si="15"/>
        <v>0</v>
      </c>
      <c r="G53" s="3"/>
      <c r="H53" s="3"/>
      <c r="I53" s="3"/>
      <c r="J53" s="31">
        <f t="shared" si="2"/>
        <v>0</v>
      </c>
      <c r="K53" s="10"/>
      <c r="L53" s="15"/>
      <c r="M53" s="111">
        <v>57000</v>
      </c>
      <c r="N53" s="16">
        <f t="shared" si="3"/>
        <v>57000</v>
      </c>
      <c r="O53" s="15">
        <v>88000</v>
      </c>
      <c r="P53" s="17"/>
      <c r="Q53" s="111">
        <v>61000</v>
      </c>
      <c r="R53" s="19">
        <f t="shared" si="4"/>
        <v>149000</v>
      </c>
      <c r="S53" s="154">
        <v>683850</v>
      </c>
      <c r="T53" s="19"/>
      <c r="U53" s="43">
        <v>61000</v>
      </c>
      <c r="V53" s="19">
        <f t="shared" si="5"/>
        <v>744850</v>
      </c>
      <c r="W53" s="2">
        <v>72000</v>
      </c>
      <c r="X53" s="2"/>
      <c r="Y53" s="3">
        <v>7000</v>
      </c>
      <c r="Z53" s="18">
        <f t="shared" si="6"/>
        <v>79000</v>
      </c>
      <c r="AA53" s="14"/>
      <c r="AB53" s="113"/>
      <c r="AC53" s="11"/>
      <c r="AD53" s="19">
        <f t="shared" si="7"/>
        <v>0</v>
      </c>
      <c r="AE53" s="14">
        <v>134480</v>
      </c>
      <c r="AF53" s="111"/>
      <c r="AG53" s="61">
        <v>75480</v>
      </c>
      <c r="AH53" s="19">
        <f t="shared" si="8"/>
        <v>209960</v>
      </c>
      <c r="AI53" s="9"/>
      <c r="AJ53" s="9"/>
      <c r="AK53" s="112">
        <v>75480</v>
      </c>
      <c r="AL53" s="19">
        <f t="shared" si="9"/>
        <v>75480</v>
      </c>
      <c r="AM53" s="9">
        <v>685440</v>
      </c>
      <c r="AN53" s="55"/>
      <c r="AO53" s="35">
        <v>75480</v>
      </c>
      <c r="AP53" s="20">
        <f t="shared" si="10"/>
        <v>760920</v>
      </c>
      <c r="AQ53" s="37"/>
      <c r="AR53" s="37"/>
      <c r="AS53" s="13"/>
      <c r="AT53" s="19">
        <f t="shared" si="11"/>
        <v>0</v>
      </c>
      <c r="AU53" s="9"/>
      <c r="AV53" s="9"/>
      <c r="AW53" s="9"/>
      <c r="AX53" s="19">
        <f t="shared" si="12"/>
        <v>0</v>
      </c>
      <c r="AY53" s="106">
        <f t="shared" si="13"/>
        <v>2076210</v>
      </c>
      <c r="AZ53" s="72">
        <v>2091000</v>
      </c>
      <c r="BA53" s="128">
        <f t="shared" si="14"/>
        <v>14790</v>
      </c>
      <c r="BB53" s="74">
        <f t="shared" si="1"/>
        <v>0.9929268292682927</v>
      </c>
    </row>
    <row r="54" spans="1:54" ht="19.5" customHeight="1">
      <c r="A54" s="169"/>
      <c r="B54" s="52" t="s">
        <v>35</v>
      </c>
      <c r="C54" s="155">
        <v>37000</v>
      </c>
      <c r="D54" s="3"/>
      <c r="E54" s="3"/>
      <c r="F54" s="149">
        <f t="shared" si="15"/>
        <v>37000</v>
      </c>
      <c r="G54" s="59">
        <v>37000</v>
      </c>
      <c r="H54" s="59"/>
      <c r="I54" s="3"/>
      <c r="J54" s="31">
        <f t="shared" si="2"/>
        <v>37000</v>
      </c>
      <c r="K54" s="15">
        <v>60000</v>
      </c>
      <c r="L54" s="15"/>
      <c r="M54" s="10"/>
      <c r="N54" s="16">
        <f t="shared" si="3"/>
        <v>60000</v>
      </c>
      <c r="O54" s="15">
        <v>83954</v>
      </c>
      <c r="P54" s="17"/>
      <c r="Q54" s="10"/>
      <c r="R54" s="19">
        <f t="shared" si="4"/>
        <v>83954</v>
      </c>
      <c r="S54" s="154">
        <v>81718</v>
      </c>
      <c r="T54" s="19"/>
      <c r="U54" s="50"/>
      <c r="V54" s="19">
        <f t="shared" si="5"/>
        <v>81718</v>
      </c>
      <c r="W54" s="2">
        <v>81572</v>
      </c>
      <c r="X54" s="2"/>
      <c r="Y54" s="2"/>
      <c r="Z54" s="18">
        <f t="shared" si="6"/>
        <v>81572</v>
      </c>
      <c r="AA54" s="9">
        <v>81044</v>
      </c>
      <c r="AB54" s="113"/>
      <c r="AC54" s="11"/>
      <c r="AD54" s="19">
        <f t="shared" si="7"/>
        <v>81044</v>
      </c>
      <c r="AE54" s="9">
        <v>84300</v>
      </c>
      <c r="AF54" s="111"/>
      <c r="AG54" s="9"/>
      <c r="AH54" s="19">
        <f t="shared" si="8"/>
        <v>84300</v>
      </c>
      <c r="AI54" s="9">
        <v>84300</v>
      </c>
      <c r="AJ54" s="9"/>
      <c r="AK54" s="111"/>
      <c r="AL54" s="19">
        <f t="shared" si="9"/>
        <v>84300</v>
      </c>
      <c r="AM54" s="9">
        <v>83850</v>
      </c>
      <c r="AN54" s="55"/>
      <c r="AO54" s="12"/>
      <c r="AP54" s="20">
        <f t="shared" si="10"/>
        <v>83850</v>
      </c>
      <c r="AQ54" s="37"/>
      <c r="AR54" s="13"/>
      <c r="AS54" s="13"/>
      <c r="AT54" s="19">
        <f t="shared" si="11"/>
        <v>0</v>
      </c>
      <c r="AU54" s="9"/>
      <c r="AV54" s="9"/>
      <c r="AW54" s="9"/>
      <c r="AX54" s="19">
        <f t="shared" si="12"/>
        <v>0</v>
      </c>
      <c r="AY54" s="106">
        <f t="shared" si="13"/>
        <v>714738</v>
      </c>
      <c r="AZ54" s="72">
        <v>886000</v>
      </c>
      <c r="BA54" s="128">
        <f t="shared" si="14"/>
        <v>171262</v>
      </c>
      <c r="BB54" s="74">
        <f t="shared" si="1"/>
        <v>0.8067020316027088</v>
      </c>
    </row>
    <row r="55" spans="1:54" ht="19.5" customHeight="1">
      <c r="A55" s="169"/>
      <c r="B55" s="52" t="s">
        <v>8</v>
      </c>
      <c r="C55" s="3"/>
      <c r="D55" s="3"/>
      <c r="E55" s="3"/>
      <c r="F55" s="149">
        <f t="shared" si="15"/>
        <v>0</v>
      </c>
      <c r="G55" s="59">
        <v>60000</v>
      </c>
      <c r="H55" s="59"/>
      <c r="I55" s="3"/>
      <c r="J55" s="31">
        <f t="shared" si="2"/>
        <v>60000</v>
      </c>
      <c r="K55" s="15">
        <v>62000</v>
      </c>
      <c r="L55" s="15"/>
      <c r="M55" s="10"/>
      <c r="N55" s="16">
        <f t="shared" si="3"/>
        <v>62000</v>
      </c>
      <c r="O55" s="15">
        <v>60000</v>
      </c>
      <c r="P55" s="17"/>
      <c r="Q55" s="10"/>
      <c r="R55" s="19">
        <f t="shared" si="4"/>
        <v>60000</v>
      </c>
      <c r="S55" s="154">
        <v>60000</v>
      </c>
      <c r="T55" s="19"/>
      <c r="U55" s="50"/>
      <c r="V55" s="19">
        <f t="shared" si="5"/>
        <v>60000</v>
      </c>
      <c r="W55" s="2">
        <v>56000</v>
      </c>
      <c r="X55" s="2"/>
      <c r="Y55" s="2"/>
      <c r="Z55" s="18">
        <f t="shared" si="6"/>
        <v>56000</v>
      </c>
      <c r="AA55" s="9"/>
      <c r="AB55" s="114"/>
      <c r="AC55" s="11"/>
      <c r="AD55" s="19">
        <f t="shared" si="7"/>
        <v>0</v>
      </c>
      <c r="AE55" s="9">
        <v>56000</v>
      </c>
      <c r="AF55" s="111"/>
      <c r="AG55" s="9"/>
      <c r="AH55" s="19">
        <f>SUM(AE55,AF55,AG55)</f>
        <v>56000</v>
      </c>
      <c r="AI55" s="9">
        <v>56000</v>
      </c>
      <c r="AJ55" s="9"/>
      <c r="AK55" s="111"/>
      <c r="AL55" s="19">
        <f t="shared" si="9"/>
        <v>56000</v>
      </c>
      <c r="AM55" s="9">
        <v>56000</v>
      </c>
      <c r="AN55" s="55"/>
      <c r="AO55" s="12"/>
      <c r="AP55" s="20">
        <f t="shared" si="10"/>
        <v>56000</v>
      </c>
      <c r="AQ55" s="37"/>
      <c r="AR55" s="13"/>
      <c r="AS55" s="13"/>
      <c r="AT55" s="19">
        <f t="shared" si="11"/>
        <v>0</v>
      </c>
      <c r="AU55" s="9"/>
      <c r="AV55" s="9"/>
      <c r="AW55" s="9"/>
      <c r="AX55" s="19">
        <f t="shared" si="12"/>
        <v>0</v>
      </c>
      <c r="AY55" s="106">
        <f t="shared" si="13"/>
        <v>466000</v>
      </c>
      <c r="AZ55" s="72">
        <v>568000</v>
      </c>
      <c r="BA55" s="128">
        <f t="shared" si="14"/>
        <v>102000</v>
      </c>
      <c r="BB55" s="74">
        <f t="shared" si="1"/>
        <v>0.8204225352112676</v>
      </c>
    </row>
    <row r="56" spans="1:54" ht="19.5" customHeight="1">
      <c r="A56" s="169"/>
      <c r="B56" s="52" t="s">
        <v>9</v>
      </c>
      <c r="C56" s="3"/>
      <c r="D56" s="3"/>
      <c r="E56" s="3"/>
      <c r="F56" s="149">
        <f t="shared" si="15"/>
        <v>0</v>
      </c>
      <c r="G56" s="3"/>
      <c r="H56" s="3"/>
      <c r="I56" s="3"/>
      <c r="J56" s="31">
        <f t="shared" si="2"/>
        <v>0</v>
      </c>
      <c r="K56" s="10">
        <v>145600</v>
      </c>
      <c r="L56" s="10"/>
      <c r="M56" s="10"/>
      <c r="N56" s="16">
        <f t="shared" si="3"/>
        <v>145600</v>
      </c>
      <c r="O56" s="15"/>
      <c r="P56" s="17"/>
      <c r="Q56" s="10"/>
      <c r="R56" s="19">
        <f t="shared" si="4"/>
        <v>0</v>
      </c>
      <c r="S56" s="154">
        <v>178600</v>
      </c>
      <c r="T56" s="19"/>
      <c r="U56" s="50"/>
      <c r="V56" s="19">
        <f t="shared" si="5"/>
        <v>178600</v>
      </c>
      <c r="W56" s="2"/>
      <c r="X56" s="2"/>
      <c r="Y56" s="2"/>
      <c r="Z56" s="18">
        <f t="shared" si="6"/>
        <v>0</v>
      </c>
      <c r="AA56" s="9">
        <v>156000</v>
      </c>
      <c r="AB56" s="114"/>
      <c r="AC56" s="11"/>
      <c r="AD56" s="19">
        <f t="shared" si="7"/>
        <v>156000</v>
      </c>
      <c r="AE56" s="9"/>
      <c r="AF56" s="111"/>
      <c r="AG56" s="9"/>
      <c r="AH56" s="19">
        <f t="shared" si="8"/>
        <v>0</v>
      </c>
      <c r="AI56" s="9">
        <v>156000</v>
      </c>
      <c r="AJ56" s="9"/>
      <c r="AK56" s="111"/>
      <c r="AL56" s="19">
        <f t="shared" si="9"/>
        <v>156000</v>
      </c>
      <c r="AM56" s="9">
        <v>164200</v>
      </c>
      <c r="AN56" s="55"/>
      <c r="AO56" s="12"/>
      <c r="AP56" s="20">
        <f t="shared" si="10"/>
        <v>164200</v>
      </c>
      <c r="AQ56" s="70"/>
      <c r="AR56" s="13"/>
      <c r="AS56" s="13"/>
      <c r="AT56" s="19">
        <f t="shared" si="11"/>
        <v>0</v>
      </c>
      <c r="AU56" s="9"/>
      <c r="AV56" s="9"/>
      <c r="AW56" s="9"/>
      <c r="AX56" s="19">
        <f t="shared" si="12"/>
        <v>0</v>
      </c>
      <c r="AY56" s="106">
        <f t="shared" si="13"/>
        <v>800400</v>
      </c>
      <c r="AZ56" s="72">
        <v>965000</v>
      </c>
      <c r="BA56" s="128">
        <f t="shared" si="14"/>
        <v>164600</v>
      </c>
      <c r="BB56" s="74">
        <f t="shared" si="1"/>
        <v>0.8294300518134715</v>
      </c>
    </row>
    <row r="57" spans="1:54" ht="19.5" customHeight="1">
      <c r="A57" s="169"/>
      <c r="B57" s="52" t="s">
        <v>47</v>
      </c>
      <c r="C57" s="3"/>
      <c r="D57" s="3"/>
      <c r="E57" s="3"/>
      <c r="F57" s="149">
        <f t="shared" si="15"/>
        <v>0</v>
      </c>
      <c r="G57" s="3"/>
      <c r="H57" s="3"/>
      <c r="I57" s="3"/>
      <c r="J57" s="31">
        <f t="shared" si="2"/>
        <v>0</v>
      </c>
      <c r="K57" s="10">
        <v>63700</v>
      </c>
      <c r="L57" s="10"/>
      <c r="M57" s="10"/>
      <c r="N57" s="16">
        <f t="shared" si="3"/>
        <v>63700</v>
      </c>
      <c r="O57" s="15">
        <v>38578</v>
      </c>
      <c r="P57" s="17"/>
      <c r="Q57" s="9"/>
      <c r="R57" s="19">
        <f t="shared" si="4"/>
        <v>38578</v>
      </c>
      <c r="S57" s="154">
        <v>16800</v>
      </c>
      <c r="T57" s="19"/>
      <c r="U57" s="50"/>
      <c r="V57" s="19">
        <f t="shared" si="5"/>
        <v>16800</v>
      </c>
      <c r="W57" s="2">
        <v>33200</v>
      </c>
      <c r="X57" s="2"/>
      <c r="Y57" s="2"/>
      <c r="Z57" s="18">
        <f t="shared" si="6"/>
        <v>33200</v>
      </c>
      <c r="AA57" s="9">
        <v>11850</v>
      </c>
      <c r="AB57" s="114"/>
      <c r="AC57" s="11"/>
      <c r="AD57" s="19">
        <f t="shared" si="7"/>
        <v>11850</v>
      </c>
      <c r="AE57" s="9">
        <v>20400</v>
      </c>
      <c r="AF57" s="111"/>
      <c r="AG57" s="9"/>
      <c r="AH57" s="19">
        <f t="shared" si="8"/>
        <v>20400</v>
      </c>
      <c r="AI57" s="9">
        <v>16200</v>
      </c>
      <c r="AJ57" s="9"/>
      <c r="AK57" s="111"/>
      <c r="AL57" s="19">
        <f t="shared" si="9"/>
        <v>16200</v>
      </c>
      <c r="AM57" s="9">
        <v>20400</v>
      </c>
      <c r="AN57" s="55"/>
      <c r="AO57" s="12"/>
      <c r="AP57" s="20">
        <f t="shared" si="10"/>
        <v>20400</v>
      </c>
      <c r="AQ57" s="37"/>
      <c r="AR57" s="13"/>
      <c r="AS57" s="13"/>
      <c r="AT57" s="19">
        <f t="shared" si="11"/>
        <v>0</v>
      </c>
      <c r="AU57" s="9"/>
      <c r="AV57" s="9"/>
      <c r="AW57" s="9"/>
      <c r="AX57" s="19">
        <f t="shared" si="12"/>
        <v>0</v>
      </c>
      <c r="AY57" s="106">
        <f t="shared" si="13"/>
        <v>221128</v>
      </c>
      <c r="AZ57" s="72">
        <v>334000</v>
      </c>
      <c r="BA57" s="128">
        <f t="shared" si="14"/>
        <v>112872</v>
      </c>
      <c r="BB57" s="74">
        <f t="shared" si="1"/>
        <v>0.662059880239521</v>
      </c>
    </row>
    <row r="58" spans="1:54" ht="19.5" customHeight="1">
      <c r="A58" s="169"/>
      <c r="B58" s="52" t="s">
        <v>77</v>
      </c>
      <c r="C58" s="3"/>
      <c r="D58" s="3"/>
      <c r="E58" s="3"/>
      <c r="F58" s="149">
        <f>SUM(C58,D58,E58)</f>
        <v>0</v>
      </c>
      <c r="G58" s="3"/>
      <c r="H58" s="3"/>
      <c r="I58" s="3"/>
      <c r="J58" s="31">
        <f>SUM(G58,H58,I58)</f>
        <v>0</v>
      </c>
      <c r="K58" s="112"/>
      <c r="L58" s="112"/>
      <c r="M58" s="112"/>
      <c r="N58" s="16">
        <f>SUM(K58,L58,M58)</f>
        <v>0</v>
      </c>
      <c r="O58" s="112">
        <v>64000</v>
      </c>
      <c r="P58" s="17"/>
      <c r="Q58" s="111"/>
      <c r="R58" s="115">
        <f>SUM(O58,P58,Q58)</f>
        <v>64000</v>
      </c>
      <c r="S58" s="154"/>
      <c r="T58" s="115"/>
      <c r="U58" s="50"/>
      <c r="V58" s="115">
        <f>SUM(S58,T58,U58)</f>
        <v>0</v>
      </c>
      <c r="W58" s="2"/>
      <c r="X58" s="2"/>
      <c r="Y58" s="2"/>
      <c r="Z58" s="18">
        <f>SUM(W58,X58,Y58)</f>
        <v>0</v>
      </c>
      <c r="AA58" s="111"/>
      <c r="AB58" s="114"/>
      <c r="AC58" s="113"/>
      <c r="AD58" s="115">
        <f>SUM(AA58,AB58,AC58)</f>
        <v>0</v>
      </c>
      <c r="AE58" s="111"/>
      <c r="AF58" s="111"/>
      <c r="AG58" s="111"/>
      <c r="AH58" s="115">
        <f>SUM(AE58,AF58,AG58)</f>
        <v>0</v>
      </c>
      <c r="AI58" s="111">
        <v>64000</v>
      </c>
      <c r="AJ58" s="111"/>
      <c r="AK58" s="111"/>
      <c r="AL58" s="115">
        <f>SUM(AI58,AJ58,AK58)</f>
        <v>64000</v>
      </c>
      <c r="AM58" s="111"/>
      <c r="AN58" s="55"/>
      <c r="AO58" s="12"/>
      <c r="AP58" s="20">
        <f>SUM(AM58,AN58,AO58)</f>
        <v>0</v>
      </c>
      <c r="AQ58" s="37"/>
      <c r="AR58" s="13"/>
      <c r="AS58" s="13"/>
      <c r="AT58" s="115">
        <f>SUM(AQ58,AR58,AS58)</f>
        <v>0</v>
      </c>
      <c r="AU58" s="111"/>
      <c r="AV58" s="111"/>
      <c r="AW58" s="111"/>
      <c r="AX58" s="115">
        <f>SUM(AU58,AV58,AW58)</f>
        <v>0</v>
      </c>
      <c r="AY58" s="106">
        <f>SUM(AX58,AT58,AP58,AL58,AH58,AD58,Z58,V58,R58,N58,J58,F58)</f>
        <v>128000</v>
      </c>
      <c r="AZ58" s="72">
        <v>356000</v>
      </c>
      <c r="BA58" s="128">
        <f t="shared" si="14"/>
        <v>228000</v>
      </c>
      <c r="BB58" s="74">
        <f>SUM(AY58/AZ58)</f>
        <v>0.3595505617977528</v>
      </c>
    </row>
    <row r="59" spans="1:54" ht="19.5" customHeight="1">
      <c r="A59" s="169"/>
      <c r="B59" s="148" t="s">
        <v>107</v>
      </c>
      <c r="C59" s="3"/>
      <c r="D59" s="3"/>
      <c r="E59" s="3"/>
      <c r="F59" s="149">
        <f t="shared" si="15"/>
        <v>0</v>
      </c>
      <c r="G59" s="3"/>
      <c r="H59" s="3"/>
      <c r="I59" s="3"/>
      <c r="J59" s="31">
        <f t="shared" si="2"/>
        <v>0</v>
      </c>
      <c r="K59" s="10"/>
      <c r="L59" s="10"/>
      <c r="M59" s="10"/>
      <c r="N59" s="16">
        <f t="shared" si="3"/>
        <v>0</v>
      </c>
      <c r="O59" s="10"/>
      <c r="P59" s="17"/>
      <c r="Q59" s="9"/>
      <c r="R59" s="19">
        <f t="shared" si="4"/>
        <v>0</v>
      </c>
      <c r="S59" s="154"/>
      <c r="T59" s="19"/>
      <c r="U59" s="50"/>
      <c r="V59" s="19">
        <f t="shared" si="5"/>
        <v>0</v>
      </c>
      <c r="W59" s="2"/>
      <c r="X59" s="2"/>
      <c r="Y59" s="2"/>
      <c r="Z59" s="18">
        <f t="shared" si="6"/>
        <v>0</v>
      </c>
      <c r="AA59" s="9"/>
      <c r="AB59" s="114"/>
      <c r="AC59" s="11"/>
      <c r="AD59" s="19">
        <f t="shared" si="7"/>
        <v>0</v>
      </c>
      <c r="AE59" s="9"/>
      <c r="AF59" s="111"/>
      <c r="AG59" s="9"/>
      <c r="AH59" s="19">
        <f t="shared" si="8"/>
        <v>0</v>
      </c>
      <c r="AI59" s="9"/>
      <c r="AJ59" s="16">
        <v>13476</v>
      </c>
      <c r="AK59" s="111"/>
      <c r="AL59" s="19">
        <f t="shared" si="9"/>
        <v>13476</v>
      </c>
      <c r="AM59" s="9"/>
      <c r="AN59" s="56">
        <v>14086</v>
      </c>
      <c r="AO59" s="12"/>
      <c r="AP59" s="20">
        <f t="shared" si="10"/>
        <v>14086</v>
      </c>
      <c r="AQ59" s="37"/>
      <c r="AR59" s="13"/>
      <c r="AS59" s="13"/>
      <c r="AT59" s="19">
        <f t="shared" si="11"/>
        <v>0</v>
      </c>
      <c r="AU59" s="9"/>
      <c r="AV59" s="9"/>
      <c r="AW59" s="9"/>
      <c r="AX59" s="19">
        <f t="shared" si="12"/>
        <v>0</v>
      </c>
      <c r="AY59" s="106">
        <f t="shared" si="13"/>
        <v>27562</v>
      </c>
      <c r="AZ59" s="72">
        <v>63000</v>
      </c>
      <c r="BA59" s="128">
        <f t="shared" si="14"/>
        <v>35438</v>
      </c>
      <c r="BB59" s="74">
        <f t="shared" si="1"/>
        <v>0.4374920634920635</v>
      </c>
    </row>
    <row r="60" spans="1:54" s="30" customFormat="1" ht="20.25" customHeight="1">
      <c r="A60" s="170"/>
      <c r="B60" s="92" t="s">
        <v>53</v>
      </c>
      <c r="C60" s="121"/>
      <c r="D60" s="121"/>
      <c r="E60" s="121"/>
      <c r="F60" s="93">
        <f t="shared" si="15"/>
        <v>0</v>
      </c>
      <c r="G60" s="121"/>
      <c r="H60" s="121"/>
      <c r="I60" s="121"/>
      <c r="J60" s="83">
        <f t="shared" si="2"/>
        <v>0</v>
      </c>
      <c r="K60" s="82"/>
      <c r="L60" s="82"/>
      <c r="M60" s="82"/>
      <c r="N60" s="83">
        <f t="shared" si="3"/>
        <v>0</v>
      </c>
      <c r="O60" s="82"/>
      <c r="P60" s="94"/>
      <c r="Q60" s="82"/>
      <c r="R60" s="83">
        <f t="shared" si="4"/>
        <v>0</v>
      </c>
      <c r="S60" s="121"/>
      <c r="T60" s="82"/>
      <c r="U60" s="81"/>
      <c r="V60" s="83">
        <f t="shared" si="5"/>
        <v>0</v>
      </c>
      <c r="W60" s="82"/>
      <c r="X60" s="82"/>
      <c r="Y60" s="82"/>
      <c r="Z60" s="83">
        <f t="shared" si="6"/>
        <v>0</v>
      </c>
      <c r="AA60" s="82"/>
      <c r="AB60" s="123"/>
      <c r="AC60" s="84"/>
      <c r="AD60" s="83">
        <f t="shared" si="7"/>
        <v>0</v>
      </c>
      <c r="AE60" s="82"/>
      <c r="AF60" s="121"/>
      <c r="AG60" s="82"/>
      <c r="AH60" s="83">
        <f t="shared" si="8"/>
        <v>0</v>
      </c>
      <c r="AI60" s="82"/>
      <c r="AJ60" s="82"/>
      <c r="AK60" s="121"/>
      <c r="AL60" s="83">
        <f t="shared" si="9"/>
        <v>0</v>
      </c>
      <c r="AM60" s="82"/>
      <c r="AN60" s="95"/>
      <c r="AO60" s="96"/>
      <c r="AP60" s="97"/>
      <c r="AQ60" s="88"/>
      <c r="AR60" s="88"/>
      <c r="AS60" s="89"/>
      <c r="AT60" s="83"/>
      <c r="AU60" s="82"/>
      <c r="AV60" s="82"/>
      <c r="AW60" s="82"/>
      <c r="AX60" s="83"/>
      <c r="AY60" s="90">
        <f t="shared" si="13"/>
        <v>0</v>
      </c>
      <c r="AZ60" s="107"/>
      <c r="BA60" s="129">
        <f t="shared" si="14"/>
        <v>0</v>
      </c>
      <c r="BB60" s="108"/>
    </row>
    <row r="61" spans="1:54" ht="17.25" customHeight="1">
      <c r="A61" s="168" t="s">
        <v>62</v>
      </c>
      <c r="B61" s="52" t="s">
        <v>10</v>
      </c>
      <c r="C61" s="41">
        <v>42960</v>
      </c>
      <c r="D61" s="31"/>
      <c r="E61" s="3"/>
      <c r="F61" s="149">
        <f t="shared" si="15"/>
        <v>42960</v>
      </c>
      <c r="G61" s="3">
        <v>102525</v>
      </c>
      <c r="H61" s="150"/>
      <c r="I61" s="3"/>
      <c r="J61" s="31">
        <f t="shared" si="2"/>
        <v>102525</v>
      </c>
      <c r="K61" s="10">
        <v>84940</v>
      </c>
      <c r="L61" s="17"/>
      <c r="M61" s="111"/>
      <c r="N61" s="16">
        <f t="shared" si="3"/>
        <v>84940</v>
      </c>
      <c r="O61" s="10">
        <v>168964</v>
      </c>
      <c r="P61" s="17"/>
      <c r="Q61" s="9"/>
      <c r="R61" s="19">
        <f t="shared" si="4"/>
        <v>168964</v>
      </c>
      <c r="S61" s="154">
        <v>168406</v>
      </c>
      <c r="T61" s="19"/>
      <c r="U61" s="49"/>
      <c r="V61" s="19">
        <f t="shared" si="5"/>
        <v>168406</v>
      </c>
      <c r="W61" s="2">
        <v>89680</v>
      </c>
      <c r="X61" s="18"/>
      <c r="Y61" s="3"/>
      <c r="Z61" s="18">
        <f t="shared" si="6"/>
        <v>89680</v>
      </c>
      <c r="AA61" s="9">
        <v>114360</v>
      </c>
      <c r="AB61" s="118"/>
      <c r="AC61" s="11"/>
      <c r="AD61" s="19">
        <f t="shared" si="7"/>
        <v>114360</v>
      </c>
      <c r="AE61" s="9">
        <v>149300</v>
      </c>
      <c r="AF61" s="115"/>
      <c r="AG61" s="10"/>
      <c r="AH61" s="16">
        <f t="shared" si="8"/>
        <v>149300</v>
      </c>
      <c r="AI61" s="10">
        <v>180890</v>
      </c>
      <c r="AJ61" s="16"/>
      <c r="AK61" s="112"/>
      <c r="AL61" s="19">
        <f t="shared" si="9"/>
        <v>180890</v>
      </c>
      <c r="AM61" s="9">
        <v>216308</v>
      </c>
      <c r="AN61" s="56"/>
      <c r="AO61" s="35"/>
      <c r="AP61" s="20">
        <f t="shared" si="10"/>
        <v>216308</v>
      </c>
      <c r="AQ61" s="37"/>
      <c r="AR61" s="20"/>
      <c r="AS61" s="13"/>
      <c r="AT61" s="19">
        <f t="shared" si="11"/>
        <v>0</v>
      </c>
      <c r="AU61" s="9"/>
      <c r="AV61" s="9"/>
      <c r="AW61" s="9"/>
      <c r="AX61" s="19">
        <f t="shared" si="12"/>
        <v>0</v>
      </c>
      <c r="AY61" s="106">
        <f t="shared" si="13"/>
        <v>1318333</v>
      </c>
      <c r="AZ61" s="72">
        <v>1338000</v>
      </c>
      <c r="BA61" s="128">
        <f t="shared" si="14"/>
        <v>19667</v>
      </c>
      <c r="BB61" s="74">
        <f t="shared" si="1"/>
        <v>0.9853011958146487</v>
      </c>
    </row>
    <row r="62" spans="1:54" ht="16.5" customHeight="1">
      <c r="A62" s="169"/>
      <c r="B62" s="52" t="s">
        <v>36</v>
      </c>
      <c r="C62" s="3"/>
      <c r="D62" s="31">
        <v>12924</v>
      </c>
      <c r="E62" s="3"/>
      <c r="F62" s="149">
        <f t="shared" si="15"/>
        <v>12924</v>
      </c>
      <c r="G62" s="3">
        <v>160510</v>
      </c>
      <c r="H62" s="150">
        <v>45308</v>
      </c>
      <c r="I62" s="3"/>
      <c r="J62" s="31">
        <f t="shared" si="2"/>
        <v>205818</v>
      </c>
      <c r="K62" s="10">
        <v>53200</v>
      </c>
      <c r="L62" s="17">
        <v>44050</v>
      </c>
      <c r="M62" s="61">
        <v>38016</v>
      </c>
      <c r="N62" s="16">
        <f t="shared" si="3"/>
        <v>135266</v>
      </c>
      <c r="O62" s="15">
        <v>56700</v>
      </c>
      <c r="P62" s="17">
        <v>48553</v>
      </c>
      <c r="Q62" s="9">
        <v>38016</v>
      </c>
      <c r="R62" s="19">
        <f t="shared" si="4"/>
        <v>143269</v>
      </c>
      <c r="S62" s="154">
        <v>146500</v>
      </c>
      <c r="T62" s="115">
        <v>45181</v>
      </c>
      <c r="U62" s="49">
        <v>38016</v>
      </c>
      <c r="V62" s="19">
        <f t="shared" si="5"/>
        <v>229697</v>
      </c>
      <c r="W62" s="2">
        <v>48300</v>
      </c>
      <c r="X62" s="18">
        <v>27133</v>
      </c>
      <c r="Y62" s="3">
        <v>38016</v>
      </c>
      <c r="Z62" s="18">
        <f t="shared" si="6"/>
        <v>113449</v>
      </c>
      <c r="AA62" s="9">
        <v>114310</v>
      </c>
      <c r="AB62" s="118">
        <v>28481</v>
      </c>
      <c r="AC62" s="11"/>
      <c r="AD62" s="19">
        <f t="shared" si="7"/>
        <v>142791</v>
      </c>
      <c r="AE62" s="9">
        <v>55300</v>
      </c>
      <c r="AF62" s="115">
        <v>47066</v>
      </c>
      <c r="AG62" s="9">
        <v>29646</v>
      </c>
      <c r="AH62" s="16">
        <f t="shared" si="8"/>
        <v>132012</v>
      </c>
      <c r="AI62" s="10">
        <v>49000</v>
      </c>
      <c r="AJ62" s="16">
        <v>37088</v>
      </c>
      <c r="AK62" s="111">
        <v>29646</v>
      </c>
      <c r="AL62" s="19">
        <f t="shared" si="9"/>
        <v>115734</v>
      </c>
      <c r="AM62" s="9">
        <v>53200</v>
      </c>
      <c r="AN62" s="56">
        <v>54131</v>
      </c>
      <c r="AO62" s="12">
        <v>29646</v>
      </c>
      <c r="AP62" s="20">
        <f t="shared" si="10"/>
        <v>136977</v>
      </c>
      <c r="AQ62" s="37"/>
      <c r="AR62" s="20"/>
      <c r="AS62" s="13"/>
      <c r="AT62" s="19">
        <f t="shared" si="11"/>
        <v>0</v>
      </c>
      <c r="AU62" s="9"/>
      <c r="AV62" s="115"/>
      <c r="AW62" s="9"/>
      <c r="AX62" s="19">
        <f t="shared" si="12"/>
        <v>0</v>
      </c>
      <c r="AY62" s="106">
        <f t="shared" si="13"/>
        <v>1367937</v>
      </c>
      <c r="AZ62" s="72">
        <v>1920000</v>
      </c>
      <c r="BA62" s="128">
        <f t="shared" si="14"/>
        <v>552063</v>
      </c>
      <c r="BB62" s="74">
        <f t="shared" si="1"/>
        <v>0.7124671875</v>
      </c>
    </row>
    <row r="63" spans="1:54" ht="16.5" customHeight="1">
      <c r="A63" s="169"/>
      <c r="B63" s="52" t="s">
        <v>74</v>
      </c>
      <c r="C63" s="3"/>
      <c r="D63" s="3"/>
      <c r="E63" s="3"/>
      <c r="F63" s="149">
        <f t="shared" si="15"/>
        <v>0</v>
      </c>
      <c r="G63" s="3"/>
      <c r="H63" s="3"/>
      <c r="I63" s="3"/>
      <c r="J63" s="31">
        <f t="shared" si="2"/>
        <v>0</v>
      </c>
      <c r="K63" s="10">
        <v>19008</v>
      </c>
      <c r="L63" s="17">
        <v>26164</v>
      </c>
      <c r="M63" s="111"/>
      <c r="N63" s="16">
        <f t="shared" si="3"/>
        <v>45172</v>
      </c>
      <c r="O63" s="15">
        <v>119700</v>
      </c>
      <c r="P63" s="17">
        <v>26340</v>
      </c>
      <c r="Q63" s="9"/>
      <c r="R63" s="19">
        <f t="shared" si="4"/>
        <v>146040</v>
      </c>
      <c r="S63" s="154">
        <v>88922</v>
      </c>
      <c r="T63" s="115">
        <v>24050</v>
      </c>
      <c r="U63" s="49"/>
      <c r="V63" s="19">
        <f t="shared" si="5"/>
        <v>112972</v>
      </c>
      <c r="W63" s="2">
        <v>193284</v>
      </c>
      <c r="X63" s="18">
        <v>24207</v>
      </c>
      <c r="Y63" s="3"/>
      <c r="Z63" s="18">
        <f t="shared" si="6"/>
        <v>217491</v>
      </c>
      <c r="AA63" s="9">
        <v>119704</v>
      </c>
      <c r="AB63" s="156">
        <v>9881</v>
      </c>
      <c r="AC63" s="11"/>
      <c r="AD63" s="19">
        <f t="shared" si="7"/>
        <v>129585</v>
      </c>
      <c r="AE63" s="9">
        <v>162852</v>
      </c>
      <c r="AF63" s="109">
        <f>12030+8135</f>
        <v>20165</v>
      </c>
      <c r="AG63" s="10"/>
      <c r="AH63" s="16">
        <f t="shared" si="8"/>
        <v>183017</v>
      </c>
      <c r="AI63" s="10">
        <v>209672</v>
      </c>
      <c r="AJ63" s="159">
        <f>11705+7853</f>
        <v>19558</v>
      </c>
      <c r="AK63" s="112"/>
      <c r="AL63" s="19">
        <f t="shared" si="9"/>
        <v>229230</v>
      </c>
      <c r="AM63" s="9">
        <v>279176</v>
      </c>
      <c r="AN63" s="56">
        <v>19659</v>
      </c>
      <c r="AO63" s="35"/>
      <c r="AP63" s="20">
        <f t="shared" si="10"/>
        <v>298835</v>
      </c>
      <c r="AQ63" s="37"/>
      <c r="AR63" s="20"/>
      <c r="AS63" s="13"/>
      <c r="AT63" s="19">
        <f t="shared" si="11"/>
        <v>0</v>
      </c>
      <c r="AU63" s="9"/>
      <c r="AV63" s="9"/>
      <c r="AW63" s="9"/>
      <c r="AX63" s="19">
        <f t="shared" si="12"/>
        <v>0</v>
      </c>
      <c r="AY63" s="106">
        <f t="shared" si="13"/>
        <v>1362342</v>
      </c>
      <c r="AZ63" s="72">
        <v>2127000</v>
      </c>
      <c r="BA63" s="128">
        <f t="shared" si="14"/>
        <v>764658</v>
      </c>
      <c r="BB63" s="74">
        <f t="shared" si="1"/>
        <v>0.6404992947813822</v>
      </c>
    </row>
    <row r="64" spans="1:54" ht="16.5" customHeight="1">
      <c r="A64" s="169"/>
      <c r="B64" s="52" t="s">
        <v>103</v>
      </c>
      <c r="C64" s="3"/>
      <c r="D64" s="3"/>
      <c r="E64" s="3"/>
      <c r="F64" s="149">
        <f t="shared" si="15"/>
        <v>0</v>
      </c>
      <c r="G64" s="3"/>
      <c r="H64" s="3"/>
      <c r="I64" s="3"/>
      <c r="J64" s="31">
        <f t="shared" si="2"/>
        <v>0</v>
      </c>
      <c r="K64" s="10"/>
      <c r="L64" s="10"/>
      <c r="M64" s="111">
        <v>75000</v>
      </c>
      <c r="N64" s="16">
        <f t="shared" si="3"/>
        <v>75000</v>
      </c>
      <c r="O64" s="10"/>
      <c r="P64" s="17"/>
      <c r="Q64" s="9">
        <v>75000</v>
      </c>
      <c r="R64" s="19">
        <f t="shared" si="4"/>
        <v>75000</v>
      </c>
      <c r="S64" s="154"/>
      <c r="T64" s="19"/>
      <c r="U64" s="49">
        <v>75000</v>
      </c>
      <c r="V64" s="19">
        <f t="shared" si="5"/>
        <v>75000</v>
      </c>
      <c r="W64" s="2"/>
      <c r="X64" s="2"/>
      <c r="Y64" s="3">
        <v>75000</v>
      </c>
      <c r="Z64" s="18">
        <f t="shared" si="6"/>
        <v>75000</v>
      </c>
      <c r="AA64" s="9"/>
      <c r="AB64" s="113"/>
      <c r="AC64" s="11"/>
      <c r="AD64" s="19">
        <f t="shared" si="7"/>
        <v>0</v>
      </c>
      <c r="AE64" s="9"/>
      <c r="AF64" s="111"/>
      <c r="AG64" s="10">
        <v>72450</v>
      </c>
      <c r="AH64" s="16">
        <f t="shared" si="8"/>
        <v>72450</v>
      </c>
      <c r="AI64" s="10"/>
      <c r="AJ64" s="10"/>
      <c r="AK64" s="112">
        <v>72450</v>
      </c>
      <c r="AL64" s="19">
        <f t="shared" si="9"/>
        <v>72450</v>
      </c>
      <c r="AM64" s="9">
        <v>64200</v>
      </c>
      <c r="AN64" s="55"/>
      <c r="AO64" s="35">
        <v>72450</v>
      </c>
      <c r="AP64" s="20">
        <f t="shared" si="10"/>
        <v>136650</v>
      </c>
      <c r="AQ64" s="37"/>
      <c r="AR64" s="13"/>
      <c r="AS64" s="13"/>
      <c r="AT64" s="19">
        <f t="shared" si="11"/>
        <v>0</v>
      </c>
      <c r="AU64" s="9"/>
      <c r="AV64" s="9"/>
      <c r="AW64" s="9"/>
      <c r="AX64" s="19">
        <f t="shared" si="12"/>
        <v>0</v>
      </c>
      <c r="AY64" s="106">
        <f t="shared" si="13"/>
        <v>581550</v>
      </c>
      <c r="AZ64" s="72">
        <v>654000</v>
      </c>
      <c r="BA64" s="128">
        <f t="shared" si="14"/>
        <v>72450</v>
      </c>
      <c r="BB64" s="74">
        <f t="shared" si="1"/>
        <v>0.8892201834862385</v>
      </c>
    </row>
    <row r="65" spans="1:54" ht="16.5" customHeight="1">
      <c r="A65" s="169"/>
      <c r="B65" s="52" t="s">
        <v>72</v>
      </c>
      <c r="C65" s="3"/>
      <c r="D65" s="3"/>
      <c r="E65" s="3"/>
      <c r="F65" s="149">
        <f t="shared" si="15"/>
        <v>0</v>
      </c>
      <c r="G65" s="3">
        <v>88336</v>
      </c>
      <c r="H65" s="3"/>
      <c r="I65" s="3"/>
      <c r="J65" s="31">
        <f t="shared" si="2"/>
        <v>88336</v>
      </c>
      <c r="K65" s="10"/>
      <c r="L65" s="17"/>
      <c r="M65" s="111">
        <v>160000</v>
      </c>
      <c r="N65" s="16">
        <f t="shared" si="3"/>
        <v>160000</v>
      </c>
      <c r="O65" s="10"/>
      <c r="P65" s="17"/>
      <c r="Q65" s="9">
        <v>160000</v>
      </c>
      <c r="R65" s="19">
        <f t="shared" si="4"/>
        <v>160000</v>
      </c>
      <c r="S65" s="154"/>
      <c r="T65" s="19"/>
      <c r="U65" s="49">
        <v>160000</v>
      </c>
      <c r="V65" s="19">
        <f t="shared" si="5"/>
        <v>160000</v>
      </c>
      <c r="W65" s="2"/>
      <c r="X65" s="18"/>
      <c r="Y65" s="3">
        <v>160000</v>
      </c>
      <c r="Z65" s="18">
        <f t="shared" si="6"/>
        <v>160000</v>
      </c>
      <c r="AA65" s="9">
        <v>99378</v>
      </c>
      <c r="AB65" s="118"/>
      <c r="AC65" s="11"/>
      <c r="AD65" s="19">
        <f t="shared" si="7"/>
        <v>99378</v>
      </c>
      <c r="AE65" s="9"/>
      <c r="AF65" s="115"/>
      <c r="AG65" s="112">
        <v>127500</v>
      </c>
      <c r="AH65" s="16">
        <f t="shared" si="8"/>
        <v>127500</v>
      </c>
      <c r="AI65" s="10"/>
      <c r="AJ65" s="16"/>
      <c r="AK65" s="112">
        <v>127500</v>
      </c>
      <c r="AL65" s="19">
        <f t="shared" si="9"/>
        <v>127500</v>
      </c>
      <c r="AM65" s="9"/>
      <c r="AN65" s="56"/>
      <c r="AO65" s="35">
        <v>127500</v>
      </c>
      <c r="AP65" s="20">
        <f>SUM(AM65,AN65,AO65)</f>
        <v>127500</v>
      </c>
      <c r="AQ65" s="37"/>
      <c r="AR65" s="20"/>
      <c r="AS65" s="13"/>
      <c r="AT65" s="19">
        <f t="shared" si="11"/>
        <v>0</v>
      </c>
      <c r="AU65" s="9"/>
      <c r="AV65" s="9"/>
      <c r="AW65" s="9"/>
      <c r="AX65" s="19">
        <f t="shared" si="12"/>
        <v>0</v>
      </c>
      <c r="AY65" s="106">
        <f t="shared" si="13"/>
        <v>1210214</v>
      </c>
      <c r="AZ65" s="72">
        <v>1536000</v>
      </c>
      <c r="BA65" s="128">
        <f t="shared" si="14"/>
        <v>325786</v>
      </c>
      <c r="BB65" s="74">
        <f t="shared" si="1"/>
        <v>0.7878997395833334</v>
      </c>
    </row>
    <row r="66" spans="1:54" ht="16.5" customHeight="1">
      <c r="A66" s="169"/>
      <c r="B66" s="52" t="s">
        <v>37</v>
      </c>
      <c r="C66" s="3"/>
      <c r="D66" s="31">
        <v>36272</v>
      </c>
      <c r="E66" s="3"/>
      <c r="F66" s="149">
        <f t="shared" si="15"/>
        <v>36272</v>
      </c>
      <c r="G66" s="3"/>
      <c r="H66" s="126">
        <v>24981</v>
      </c>
      <c r="I66" s="3"/>
      <c r="J66" s="31">
        <f t="shared" si="2"/>
        <v>24981</v>
      </c>
      <c r="K66" s="10"/>
      <c r="L66" s="17">
        <v>8492</v>
      </c>
      <c r="M66" s="111">
        <v>72032</v>
      </c>
      <c r="N66" s="16">
        <f t="shared" si="3"/>
        <v>80524</v>
      </c>
      <c r="O66" s="10"/>
      <c r="P66" s="17">
        <v>46250</v>
      </c>
      <c r="Q66" s="111">
        <v>68096</v>
      </c>
      <c r="R66" s="19">
        <f t="shared" si="4"/>
        <v>114346</v>
      </c>
      <c r="S66" s="154"/>
      <c r="T66" s="115">
        <v>19318</v>
      </c>
      <c r="U66" s="49">
        <v>60384</v>
      </c>
      <c r="V66" s="19">
        <f t="shared" si="5"/>
        <v>79702</v>
      </c>
      <c r="W66" s="2"/>
      <c r="X66" s="18">
        <v>27083</v>
      </c>
      <c r="Y66" s="3">
        <v>58903</v>
      </c>
      <c r="Z66" s="18">
        <f t="shared" si="6"/>
        <v>85986</v>
      </c>
      <c r="AA66" s="9"/>
      <c r="AB66" s="118">
        <v>21992</v>
      </c>
      <c r="AC66" s="11"/>
      <c r="AD66" s="19">
        <f t="shared" si="7"/>
        <v>21992</v>
      </c>
      <c r="AE66" s="9"/>
      <c r="AF66" s="115">
        <v>17673</v>
      </c>
      <c r="AG66" s="112">
        <v>71598</v>
      </c>
      <c r="AH66" s="16">
        <f t="shared" si="8"/>
        <v>89271</v>
      </c>
      <c r="AI66" s="10"/>
      <c r="AJ66" s="16">
        <v>14562</v>
      </c>
      <c r="AK66" s="112">
        <v>67761</v>
      </c>
      <c r="AL66" s="19">
        <f t="shared" si="9"/>
        <v>82323</v>
      </c>
      <c r="AM66" s="9"/>
      <c r="AN66" s="56">
        <v>31496</v>
      </c>
      <c r="AO66" s="35">
        <v>72698</v>
      </c>
      <c r="AP66" s="20">
        <f t="shared" si="10"/>
        <v>104194</v>
      </c>
      <c r="AQ66" s="37"/>
      <c r="AR66" s="20"/>
      <c r="AS66" s="13"/>
      <c r="AT66" s="19">
        <f t="shared" si="11"/>
        <v>0</v>
      </c>
      <c r="AU66" s="9"/>
      <c r="AV66" s="115"/>
      <c r="AW66" s="9"/>
      <c r="AX66" s="19">
        <f t="shared" si="12"/>
        <v>0</v>
      </c>
      <c r="AY66" s="106">
        <f t="shared" si="13"/>
        <v>719591</v>
      </c>
      <c r="AZ66" s="72">
        <v>902000</v>
      </c>
      <c r="BA66" s="128">
        <f t="shared" si="14"/>
        <v>182409</v>
      </c>
      <c r="BB66" s="74">
        <f t="shared" si="1"/>
        <v>0.7977727272727273</v>
      </c>
    </row>
    <row r="67" spans="1:54" ht="19.5" customHeight="1">
      <c r="A67" s="169"/>
      <c r="B67" s="52" t="s">
        <v>12</v>
      </c>
      <c r="C67" s="3"/>
      <c r="D67" s="31">
        <v>18868</v>
      </c>
      <c r="E67" s="3"/>
      <c r="F67" s="149">
        <f t="shared" si="15"/>
        <v>18868</v>
      </c>
      <c r="G67" s="59">
        <v>12000</v>
      </c>
      <c r="H67" s="150">
        <v>18334</v>
      </c>
      <c r="I67" s="3"/>
      <c r="J67" s="31">
        <f t="shared" si="2"/>
        <v>30334</v>
      </c>
      <c r="K67" s="15"/>
      <c r="L67" s="17">
        <v>19052</v>
      </c>
      <c r="M67" s="112"/>
      <c r="N67" s="16">
        <f t="shared" si="3"/>
        <v>19052</v>
      </c>
      <c r="O67" s="15"/>
      <c r="P67" s="17">
        <v>23366</v>
      </c>
      <c r="Q67" s="10"/>
      <c r="R67" s="19">
        <f t="shared" si="4"/>
        <v>23366</v>
      </c>
      <c r="S67" s="154">
        <v>6000</v>
      </c>
      <c r="T67" s="115">
        <v>21210</v>
      </c>
      <c r="U67" s="50"/>
      <c r="V67" s="19">
        <f t="shared" si="5"/>
        <v>27210</v>
      </c>
      <c r="W67" s="2"/>
      <c r="X67" s="18">
        <v>18161</v>
      </c>
      <c r="Y67" s="2"/>
      <c r="Z67" s="18">
        <f t="shared" si="6"/>
        <v>18161</v>
      </c>
      <c r="AA67" s="9">
        <v>30000</v>
      </c>
      <c r="AB67" s="156">
        <f>9432+1649</f>
        <v>11081</v>
      </c>
      <c r="AC67" s="11"/>
      <c r="AD67" s="19">
        <f t="shared" si="7"/>
        <v>41081</v>
      </c>
      <c r="AE67" s="9"/>
      <c r="AF67" s="115">
        <v>23176</v>
      </c>
      <c r="AG67" s="9"/>
      <c r="AH67" s="19">
        <f t="shared" si="8"/>
        <v>23176</v>
      </c>
      <c r="AI67" s="9"/>
      <c r="AJ67" s="16">
        <v>16106</v>
      </c>
      <c r="AK67" s="111"/>
      <c r="AL67" s="19">
        <f t="shared" si="9"/>
        <v>16106</v>
      </c>
      <c r="AM67" s="9">
        <v>12500</v>
      </c>
      <c r="AN67" s="56">
        <v>26757</v>
      </c>
      <c r="AO67" s="12"/>
      <c r="AP67" s="20">
        <f t="shared" si="10"/>
        <v>39257</v>
      </c>
      <c r="AQ67" s="37"/>
      <c r="AR67" s="20"/>
      <c r="AS67" s="13"/>
      <c r="AT67" s="19">
        <f t="shared" si="11"/>
        <v>0</v>
      </c>
      <c r="AU67" s="9"/>
      <c r="AV67" s="115"/>
      <c r="AW67" s="61"/>
      <c r="AX67" s="19">
        <f t="shared" si="12"/>
        <v>0</v>
      </c>
      <c r="AY67" s="106">
        <f t="shared" si="13"/>
        <v>256611</v>
      </c>
      <c r="AZ67" s="72">
        <v>371000</v>
      </c>
      <c r="BA67" s="128">
        <f t="shared" si="14"/>
        <v>114389</v>
      </c>
      <c r="BB67" s="74">
        <f t="shared" si="1"/>
        <v>0.6916738544474393</v>
      </c>
    </row>
    <row r="68" spans="1:54" s="30" customFormat="1" ht="19.5" customHeight="1">
      <c r="A68" s="169"/>
      <c r="B68" s="77" t="s">
        <v>62</v>
      </c>
      <c r="C68" s="121"/>
      <c r="D68" s="121"/>
      <c r="E68" s="121"/>
      <c r="F68" s="93">
        <f t="shared" si="15"/>
        <v>0</v>
      </c>
      <c r="G68" s="121"/>
      <c r="H68" s="121"/>
      <c r="I68" s="121"/>
      <c r="J68" s="83">
        <f t="shared" si="2"/>
        <v>0</v>
      </c>
      <c r="K68" s="78"/>
      <c r="L68" s="78"/>
      <c r="M68" s="78"/>
      <c r="N68" s="79">
        <f t="shared" si="3"/>
        <v>0</v>
      </c>
      <c r="O68" s="78"/>
      <c r="P68" s="80"/>
      <c r="Q68" s="78"/>
      <c r="R68" s="79">
        <f t="shared" si="4"/>
        <v>0</v>
      </c>
      <c r="S68" s="120"/>
      <c r="T68" s="78"/>
      <c r="U68" s="81"/>
      <c r="V68" s="79">
        <f t="shared" si="5"/>
        <v>0</v>
      </c>
      <c r="W68" s="82"/>
      <c r="X68" s="82"/>
      <c r="Y68" s="82"/>
      <c r="Z68" s="83">
        <f t="shared" si="6"/>
        <v>0</v>
      </c>
      <c r="AA68" s="78"/>
      <c r="AB68" s="122"/>
      <c r="AC68" s="84"/>
      <c r="AD68" s="79">
        <f t="shared" si="7"/>
        <v>0</v>
      </c>
      <c r="AE68" s="78"/>
      <c r="AF68" s="120"/>
      <c r="AG68" s="78"/>
      <c r="AH68" s="79">
        <f t="shared" si="8"/>
        <v>0</v>
      </c>
      <c r="AI68" s="78"/>
      <c r="AJ68" s="78"/>
      <c r="AK68" s="120"/>
      <c r="AL68" s="79">
        <f t="shared" si="9"/>
        <v>0</v>
      </c>
      <c r="AM68" s="78"/>
      <c r="AN68" s="85"/>
      <c r="AO68" s="86"/>
      <c r="AP68" s="87"/>
      <c r="AQ68" s="88"/>
      <c r="AR68" s="89"/>
      <c r="AS68" s="89"/>
      <c r="AT68" s="79"/>
      <c r="AU68" s="78"/>
      <c r="AV68" s="78"/>
      <c r="AW68" s="78"/>
      <c r="AX68" s="79"/>
      <c r="AY68" s="90">
        <f t="shared" si="13"/>
        <v>0</v>
      </c>
      <c r="AZ68" s="107"/>
      <c r="BA68" s="129">
        <f t="shared" si="14"/>
        <v>0</v>
      </c>
      <c r="BB68" s="108"/>
    </row>
    <row r="69" spans="1:54" ht="16.5" customHeight="1">
      <c r="A69" s="172" t="s">
        <v>63</v>
      </c>
      <c r="B69" s="52" t="s">
        <v>66</v>
      </c>
      <c r="C69" s="3">
        <v>21000</v>
      </c>
      <c r="D69" s="3"/>
      <c r="E69" s="3"/>
      <c r="F69" s="149">
        <f t="shared" si="15"/>
        <v>21000</v>
      </c>
      <c r="G69" s="59">
        <v>112180</v>
      </c>
      <c r="H69" s="59"/>
      <c r="I69" s="3"/>
      <c r="J69" s="31">
        <f t="shared" si="2"/>
        <v>112180</v>
      </c>
      <c r="K69" s="15">
        <v>35440</v>
      </c>
      <c r="L69" s="15"/>
      <c r="M69" s="111">
        <v>76960</v>
      </c>
      <c r="N69" s="16">
        <f t="shared" si="3"/>
        <v>112400</v>
      </c>
      <c r="O69" s="15">
        <v>40980</v>
      </c>
      <c r="P69" s="17"/>
      <c r="Q69" s="9">
        <v>90840</v>
      </c>
      <c r="R69" s="19">
        <f t="shared" si="4"/>
        <v>131820</v>
      </c>
      <c r="S69" s="154">
        <v>32520</v>
      </c>
      <c r="T69" s="19"/>
      <c r="U69" s="49">
        <v>77080</v>
      </c>
      <c r="V69" s="19">
        <f>SUM(S69,T69,U69)</f>
        <v>109600</v>
      </c>
      <c r="W69" s="2">
        <v>55050</v>
      </c>
      <c r="X69" s="63"/>
      <c r="Y69" s="3">
        <v>72150</v>
      </c>
      <c r="Z69" s="18">
        <f t="shared" si="6"/>
        <v>127200</v>
      </c>
      <c r="AA69" s="9">
        <v>109075</v>
      </c>
      <c r="AB69" s="113"/>
      <c r="AC69" s="34"/>
      <c r="AD69" s="19">
        <f t="shared" si="7"/>
        <v>109075</v>
      </c>
      <c r="AE69" s="9">
        <v>36665</v>
      </c>
      <c r="AF69" s="111"/>
      <c r="AG69" s="10">
        <v>80635</v>
      </c>
      <c r="AH69" s="16">
        <f t="shared" si="8"/>
        <v>117300</v>
      </c>
      <c r="AI69" s="10">
        <v>36310</v>
      </c>
      <c r="AJ69" s="10"/>
      <c r="AK69" s="112">
        <v>79205</v>
      </c>
      <c r="AL69" s="19">
        <f t="shared" si="9"/>
        <v>115515</v>
      </c>
      <c r="AM69" s="9">
        <v>37960</v>
      </c>
      <c r="AN69" s="55"/>
      <c r="AO69" s="35">
        <v>94125</v>
      </c>
      <c r="AP69" s="20">
        <f t="shared" si="10"/>
        <v>132085</v>
      </c>
      <c r="AQ69" s="37"/>
      <c r="AR69" s="13"/>
      <c r="AS69" s="13"/>
      <c r="AT69" s="19">
        <f t="shared" si="11"/>
        <v>0</v>
      </c>
      <c r="AU69" s="9"/>
      <c r="AV69" s="9"/>
      <c r="AW69" s="9"/>
      <c r="AX69" s="19">
        <f t="shared" si="12"/>
        <v>0</v>
      </c>
      <c r="AY69" s="106">
        <f t="shared" si="13"/>
        <v>1088175</v>
      </c>
      <c r="AZ69" s="72">
        <v>1314000</v>
      </c>
      <c r="BA69" s="128">
        <f aca="true" t="shared" si="16" ref="BA69:BA78">SUM(AZ69-AY69)</f>
        <v>225825</v>
      </c>
      <c r="BB69" s="74">
        <f t="shared" si="1"/>
        <v>0.8281392694063927</v>
      </c>
    </row>
    <row r="70" spans="1:54" ht="19.5" customHeight="1">
      <c r="A70" s="172"/>
      <c r="B70" s="52" t="s">
        <v>61</v>
      </c>
      <c r="C70" s="3">
        <v>37518</v>
      </c>
      <c r="D70" s="31">
        <v>175922</v>
      </c>
      <c r="E70" s="3"/>
      <c r="F70" s="149">
        <f t="shared" si="15"/>
        <v>213440</v>
      </c>
      <c r="G70" s="3"/>
      <c r="H70" s="150">
        <v>216621</v>
      </c>
      <c r="I70" s="3"/>
      <c r="J70" s="31">
        <f t="shared" si="2"/>
        <v>216621</v>
      </c>
      <c r="K70" s="10">
        <v>6885</v>
      </c>
      <c r="L70" s="17">
        <v>56460</v>
      </c>
      <c r="M70" s="111"/>
      <c r="N70" s="16">
        <f t="shared" si="3"/>
        <v>63345</v>
      </c>
      <c r="O70" s="10">
        <v>19000</v>
      </c>
      <c r="P70" s="17">
        <v>95333</v>
      </c>
      <c r="Q70" s="10"/>
      <c r="R70" s="19">
        <f t="shared" si="4"/>
        <v>114333</v>
      </c>
      <c r="S70" s="154">
        <v>16000</v>
      </c>
      <c r="T70" s="115">
        <v>25324</v>
      </c>
      <c r="U70" s="49"/>
      <c r="V70" s="19">
        <f t="shared" si="5"/>
        <v>41324</v>
      </c>
      <c r="W70" s="2">
        <v>15000</v>
      </c>
      <c r="X70" s="18">
        <v>9131</v>
      </c>
      <c r="Y70" s="3"/>
      <c r="Z70" s="18">
        <f t="shared" si="6"/>
        <v>24131</v>
      </c>
      <c r="AA70" s="9"/>
      <c r="AB70" s="118">
        <v>110002</v>
      </c>
      <c r="AC70" s="11"/>
      <c r="AD70" s="19">
        <f t="shared" si="7"/>
        <v>110002</v>
      </c>
      <c r="AE70" s="9">
        <v>19600</v>
      </c>
      <c r="AF70" s="115">
        <v>227190</v>
      </c>
      <c r="AG70" s="10"/>
      <c r="AH70" s="16">
        <f t="shared" si="8"/>
        <v>246790</v>
      </c>
      <c r="AI70" s="10"/>
      <c r="AJ70" s="16">
        <v>38471</v>
      </c>
      <c r="AK70" s="112"/>
      <c r="AL70" s="19">
        <f t="shared" si="9"/>
        <v>38471</v>
      </c>
      <c r="AM70" s="9">
        <v>15000</v>
      </c>
      <c r="AN70" s="56">
        <v>26627</v>
      </c>
      <c r="AO70" s="35"/>
      <c r="AP70" s="20">
        <f t="shared" si="10"/>
        <v>41627</v>
      </c>
      <c r="AQ70" s="37"/>
      <c r="AR70" s="20"/>
      <c r="AS70" s="13"/>
      <c r="AT70" s="19">
        <f t="shared" si="11"/>
        <v>0</v>
      </c>
      <c r="AU70" s="9"/>
      <c r="AV70" s="9"/>
      <c r="AW70" s="9"/>
      <c r="AX70" s="19">
        <f t="shared" si="12"/>
        <v>0</v>
      </c>
      <c r="AY70" s="106">
        <f t="shared" si="13"/>
        <v>1110084</v>
      </c>
      <c r="AZ70" s="72">
        <v>1224000</v>
      </c>
      <c r="BA70" s="128">
        <f t="shared" si="16"/>
        <v>113916</v>
      </c>
      <c r="BB70" s="74">
        <f aca="true" t="shared" si="17" ref="BB70:BB78">SUM(AY70/AZ70)</f>
        <v>0.9069313725490196</v>
      </c>
    </row>
    <row r="71" spans="1:54" ht="19.5" customHeight="1">
      <c r="A71" s="172"/>
      <c r="B71" s="52" t="s">
        <v>11</v>
      </c>
      <c r="C71" s="3"/>
      <c r="D71" s="3"/>
      <c r="E71" s="3"/>
      <c r="F71" s="149">
        <f t="shared" si="15"/>
        <v>0</v>
      </c>
      <c r="G71" s="3"/>
      <c r="H71" s="150">
        <v>20643</v>
      </c>
      <c r="I71" s="3"/>
      <c r="J71" s="31">
        <f t="shared" si="2"/>
        <v>20643</v>
      </c>
      <c r="K71" s="10"/>
      <c r="L71" s="17">
        <v>28050</v>
      </c>
      <c r="M71" s="10"/>
      <c r="N71" s="16">
        <f t="shared" si="3"/>
        <v>28050</v>
      </c>
      <c r="O71" s="10"/>
      <c r="P71" s="17">
        <v>29848</v>
      </c>
      <c r="Q71" s="10"/>
      <c r="R71" s="19">
        <f t="shared" si="4"/>
        <v>29848</v>
      </c>
      <c r="S71" s="154"/>
      <c r="T71" s="115">
        <v>27512</v>
      </c>
      <c r="U71" s="2"/>
      <c r="V71" s="19">
        <f>SUM(S71,T71,U71)</f>
        <v>27512</v>
      </c>
      <c r="W71" s="2">
        <v>35200</v>
      </c>
      <c r="X71" s="2"/>
      <c r="Y71" s="2"/>
      <c r="Z71" s="18">
        <f t="shared" si="6"/>
        <v>35200</v>
      </c>
      <c r="AA71" s="9"/>
      <c r="AB71" s="118">
        <v>25942</v>
      </c>
      <c r="AC71" s="11"/>
      <c r="AD71" s="19">
        <f t="shared" si="7"/>
        <v>25942</v>
      </c>
      <c r="AE71" s="9"/>
      <c r="AF71" s="115">
        <v>33251</v>
      </c>
      <c r="AG71" s="10"/>
      <c r="AH71" s="16">
        <f t="shared" si="8"/>
        <v>33251</v>
      </c>
      <c r="AI71" s="10"/>
      <c r="AJ71" s="16">
        <v>33655</v>
      </c>
      <c r="AK71" s="112"/>
      <c r="AL71" s="19">
        <f t="shared" si="9"/>
        <v>33655</v>
      </c>
      <c r="AM71" s="9"/>
      <c r="AN71" s="56">
        <v>37579</v>
      </c>
      <c r="AO71" s="12"/>
      <c r="AP71" s="20">
        <f>SUM(AM71,AN71,AO71)</f>
        <v>37579</v>
      </c>
      <c r="AQ71" s="37"/>
      <c r="AR71" s="20"/>
      <c r="AS71" s="13"/>
      <c r="AT71" s="19">
        <f>SUM(AQ71,AR71,AS71)</f>
        <v>0</v>
      </c>
      <c r="AU71" s="9"/>
      <c r="AV71" s="9"/>
      <c r="AW71" s="9"/>
      <c r="AX71" s="19">
        <f>SUM(AU71,AV71,AW71)</f>
        <v>0</v>
      </c>
      <c r="AY71" s="106">
        <f aca="true" t="shared" si="18" ref="AY71:AY79">SUM(AX71,AT71,AP71,AL71,AH71,AD71,Z71,V71,R71,N71,J71,F71)</f>
        <v>271680</v>
      </c>
      <c r="AZ71" s="72">
        <v>352000</v>
      </c>
      <c r="BA71" s="128">
        <f t="shared" si="16"/>
        <v>80320</v>
      </c>
      <c r="BB71" s="74">
        <f t="shared" si="17"/>
        <v>0.7718181818181818</v>
      </c>
    </row>
    <row r="72" spans="1:54" ht="19.5" customHeight="1">
      <c r="A72" s="172"/>
      <c r="B72" s="52" t="s">
        <v>13</v>
      </c>
      <c r="C72" s="59"/>
      <c r="D72" s="31">
        <v>17326</v>
      </c>
      <c r="E72" s="3"/>
      <c r="F72" s="149">
        <f>SUM(C72,D72,E72)</f>
        <v>17326</v>
      </c>
      <c r="G72" s="3"/>
      <c r="H72" s="150">
        <v>59953</v>
      </c>
      <c r="I72" s="3"/>
      <c r="J72" s="31">
        <f>SUM(G72,H72,I72)</f>
        <v>59953</v>
      </c>
      <c r="K72" s="112"/>
      <c r="L72" s="17">
        <v>47798</v>
      </c>
      <c r="M72" s="112"/>
      <c r="N72" s="16">
        <f>SUM(K72,L72,M72)</f>
        <v>47798</v>
      </c>
      <c r="O72" s="112"/>
      <c r="P72" s="17">
        <v>36428</v>
      </c>
      <c r="Q72" s="112"/>
      <c r="R72" s="115">
        <f>SUM(O72,P72,Q72)</f>
        <v>36428</v>
      </c>
      <c r="S72" s="154"/>
      <c r="T72" s="115">
        <v>50902</v>
      </c>
      <c r="U72" s="2"/>
      <c r="V72" s="115">
        <f>SUM(S72,T72,U72)</f>
        <v>50902</v>
      </c>
      <c r="W72" s="2"/>
      <c r="X72" s="18">
        <v>9107</v>
      </c>
      <c r="Y72" s="2"/>
      <c r="Z72" s="18">
        <f>SUM(W72,X72,Y72)</f>
        <v>9107</v>
      </c>
      <c r="AA72" s="111"/>
      <c r="AB72" s="118"/>
      <c r="AC72" s="113"/>
      <c r="AD72" s="115">
        <f>SUM(AA72,AB72,AC72)</f>
        <v>0</v>
      </c>
      <c r="AE72" s="111"/>
      <c r="AF72" s="115">
        <v>21196</v>
      </c>
      <c r="AG72" s="111"/>
      <c r="AH72" s="115">
        <f>SUM(AE72,AF72,AG72)</f>
        <v>21196</v>
      </c>
      <c r="AI72" s="111"/>
      <c r="AJ72" s="16"/>
      <c r="AK72" s="111"/>
      <c r="AL72" s="115">
        <f>SUM(AI72,AJ72,AK72)</f>
        <v>0</v>
      </c>
      <c r="AM72" s="111">
        <v>40000</v>
      </c>
      <c r="AN72" s="56">
        <v>11566</v>
      </c>
      <c r="AO72" s="12"/>
      <c r="AP72" s="20">
        <f>SUM(AM72,AN72,AO72)</f>
        <v>51566</v>
      </c>
      <c r="AQ72" s="37"/>
      <c r="AR72" s="20"/>
      <c r="AS72" s="13"/>
      <c r="AT72" s="115">
        <f>SUM(AQ72,AR72,AS72)</f>
        <v>0</v>
      </c>
      <c r="AU72" s="111"/>
      <c r="AV72" s="115"/>
      <c r="AW72" s="111"/>
      <c r="AX72" s="115">
        <f>SUM(AU72,AV72,AW72)</f>
        <v>0</v>
      </c>
      <c r="AY72" s="106">
        <f>SUM(AX72,AT72,AP72,AL72,AH72,AD72,Z72,V72,R72,N72,J72,F72)</f>
        <v>294276</v>
      </c>
      <c r="AZ72" s="72">
        <v>457000</v>
      </c>
      <c r="BA72" s="128">
        <f t="shared" si="16"/>
        <v>162724</v>
      </c>
      <c r="BB72" s="74">
        <f>SUM(AY72/AZ72)</f>
        <v>0.6439299781181619</v>
      </c>
    </row>
    <row r="73" spans="1:54" ht="16.5">
      <c r="A73" s="172"/>
      <c r="B73" s="148" t="s">
        <v>108</v>
      </c>
      <c r="C73" s="59"/>
      <c r="D73" s="31"/>
      <c r="E73" s="3"/>
      <c r="F73" s="149">
        <f t="shared" si="15"/>
        <v>0</v>
      </c>
      <c r="G73" s="3"/>
      <c r="H73" s="150"/>
      <c r="I73" s="3"/>
      <c r="J73" s="31">
        <f t="shared" si="2"/>
        <v>0</v>
      </c>
      <c r="K73" s="10"/>
      <c r="L73" s="17"/>
      <c r="M73" s="10"/>
      <c r="N73" s="16">
        <f t="shared" si="3"/>
        <v>0</v>
      </c>
      <c r="O73" s="10"/>
      <c r="P73" s="17"/>
      <c r="Q73" s="10"/>
      <c r="R73" s="19">
        <f t="shared" si="4"/>
        <v>0</v>
      </c>
      <c r="S73" s="154"/>
      <c r="T73" s="19"/>
      <c r="U73" s="2"/>
      <c r="V73" s="19">
        <f t="shared" si="5"/>
        <v>0</v>
      </c>
      <c r="W73" s="2"/>
      <c r="X73" s="18"/>
      <c r="Y73" s="2"/>
      <c r="Z73" s="18">
        <f t="shared" si="6"/>
        <v>0</v>
      </c>
      <c r="AA73" s="9"/>
      <c r="AB73" s="118"/>
      <c r="AC73" s="11"/>
      <c r="AD73" s="19">
        <f t="shared" si="7"/>
        <v>0</v>
      </c>
      <c r="AE73" s="9"/>
      <c r="AF73" s="115"/>
      <c r="AG73" s="9"/>
      <c r="AH73" s="19">
        <f t="shared" si="8"/>
        <v>0</v>
      </c>
      <c r="AI73" s="9"/>
      <c r="AJ73" s="16"/>
      <c r="AK73" s="111"/>
      <c r="AL73" s="19">
        <f t="shared" si="9"/>
        <v>0</v>
      </c>
      <c r="AM73" s="9"/>
      <c r="AN73" s="56"/>
      <c r="AO73" s="12"/>
      <c r="AP73" s="20">
        <f>SUM(AM73,AN73,AO73)</f>
        <v>0</v>
      </c>
      <c r="AQ73" s="37"/>
      <c r="AR73" s="20"/>
      <c r="AS73" s="13"/>
      <c r="AT73" s="19">
        <f>SUM(AQ73,AR73,AS73)</f>
        <v>0</v>
      </c>
      <c r="AU73" s="9"/>
      <c r="AV73" s="115"/>
      <c r="AW73" s="9"/>
      <c r="AX73" s="19">
        <f>SUM(AU73,AV73,AW73)</f>
        <v>0</v>
      </c>
      <c r="AY73" s="106">
        <f t="shared" si="18"/>
        <v>0</v>
      </c>
      <c r="AZ73" s="72">
        <v>111000</v>
      </c>
      <c r="BA73" s="128">
        <f t="shared" si="16"/>
        <v>111000</v>
      </c>
      <c r="BB73" s="74">
        <f t="shared" si="17"/>
        <v>0</v>
      </c>
    </row>
    <row r="74" spans="1:54" s="30" customFormat="1" ht="16.5">
      <c r="A74" s="172"/>
      <c r="B74" s="77" t="s">
        <v>63</v>
      </c>
      <c r="C74" s="121"/>
      <c r="D74" s="121"/>
      <c r="E74" s="121"/>
      <c r="F74" s="93">
        <f t="shared" si="15"/>
        <v>0</v>
      </c>
      <c r="G74" s="121"/>
      <c r="H74" s="121"/>
      <c r="I74" s="121"/>
      <c r="J74" s="83">
        <f t="shared" si="2"/>
        <v>0</v>
      </c>
      <c r="K74" s="78"/>
      <c r="L74" s="78"/>
      <c r="M74" s="78"/>
      <c r="N74" s="79">
        <f t="shared" si="3"/>
        <v>0</v>
      </c>
      <c r="O74" s="78"/>
      <c r="P74" s="80"/>
      <c r="Q74" s="82"/>
      <c r="R74" s="79">
        <f t="shared" si="4"/>
        <v>0</v>
      </c>
      <c r="S74" s="120"/>
      <c r="T74" s="78"/>
      <c r="U74" s="82"/>
      <c r="V74" s="79">
        <f t="shared" si="5"/>
        <v>0</v>
      </c>
      <c r="W74" s="82"/>
      <c r="X74" s="82"/>
      <c r="Y74" s="82"/>
      <c r="Z74" s="83">
        <f t="shared" si="6"/>
        <v>0</v>
      </c>
      <c r="AA74" s="78"/>
      <c r="AB74" s="122"/>
      <c r="AC74" s="84"/>
      <c r="AD74" s="79">
        <f t="shared" si="7"/>
        <v>0</v>
      </c>
      <c r="AE74" s="78"/>
      <c r="AF74" s="120"/>
      <c r="AG74" s="78"/>
      <c r="AH74" s="79">
        <f t="shared" si="8"/>
        <v>0</v>
      </c>
      <c r="AI74" s="78"/>
      <c r="AJ74" s="78"/>
      <c r="AK74" s="120"/>
      <c r="AL74" s="79">
        <f t="shared" si="9"/>
        <v>0</v>
      </c>
      <c r="AM74" s="78"/>
      <c r="AN74" s="85"/>
      <c r="AO74" s="86"/>
      <c r="AP74" s="87">
        <f aca="true" t="shared" si="19" ref="AP74:AP79">SUM(AM74,AN74,AO74)</f>
        <v>0</v>
      </c>
      <c r="AQ74" s="88"/>
      <c r="AR74" s="89"/>
      <c r="AS74" s="89"/>
      <c r="AT74" s="79">
        <f aca="true" t="shared" si="20" ref="AT74:AT79">SUM(AQ74,AR74,AS74)</f>
        <v>0</v>
      </c>
      <c r="AU74" s="78"/>
      <c r="AV74" s="78"/>
      <c r="AW74" s="78"/>
      <c r="AX74" s="79">
        <f aca="true" t="shared" si="21" ref="AX74:AX79">SUM(AU74,AV74,AW74)</f>
        <v>0</v>
      </c>
      <c r="AY74" s="90">
        <f t="shared" si="18"/>
        <v>0</v>
      </c>
      <c r="AZ74" s="107"/>
      <c r="BA74" s="129">
        <f t="shared" si="16"/>
        <v>0</v>
      </c>
      <c r="BB74" s="108"/>
    </row>
    <row r="75" spans="1:54" s="30" customFormat="1" ht="16.5">
      <c r="A75" s="160" t="s">
        <v>89</v>
      </c>
      <c r="B75" s="52" t="s">
        <v>65</v>
      </c>
      <c r="C75" s="3">
        <v>383600</v>
      </c>
      <c r="D75" s="3"/>
      <c r="E75" s="59"/>
      <c r="F75" s="149">
        <f>SUM(C75,D75,E75)</f>
        <v>383600</v>
      </c>
      <c r="G75" s="59">
        <v>324000</v>
      </c>
      <c r="H75" s="62"/>
      <c r="I75" s="62"/>
      <c r="J75" s="31">
        <f>SUM(G75,H75,I75)</f>
        <v>324000</v>
      </c>
      <c r="K75" s="15">
        <v>613000</v>
      </c>
      <c r="L75" s="26"/>
      <c r="M75" s="26"/>
      <c r="N75" s="16">
        <f>SUM(K75,L75,M75)</f>
        <v>613000</v>
      </c>
      <c r="O75" s="15">
        <v>733000</v>
      </c>
      <c r="P75" s="17"/>
      <c r="Q75" s="62"/>
      <c r="R75" s="19">
        <f>SUM(O75,P75,Q75)</f>
        <v>733000</v>
      </c>
      <c r="S75" s="116">
        <v>474000</v>
      </c>
      <c r="T75" s="19"/>
      <c r="U75" s="62"/>
      <c r="V75" s="19">
        <f>SUM(S75,T75,U75)</f>
        <v>474000</v>
      </c>
      <c r="W75" s="62">
        <v>402000</v>
      </c>
      <c r="X75" s="62"/>
      <c r="Y75" s="62"/>
      <c r="Z75" s="18">
        <f>SUM(W75,X75,Y75)</f>
        <v>402000</v>
      </c>
      <c r="AA75" s="26">
        <v>157500</v>
      </c>
      <c r="AB75" s="117"/>
      <c r="AC75" s="27"/>
      <c r="AD75" s="19">
        <f>SUM(AA75,AB75,AC75)</f>
        <v>157500</v>
      </c>
      <c r="AE75" s="26">
        <v>643500</v>
      </c>
      <c r="AF75" s="116"/>
      <c r="AG75" s="26"/>
      <c r="AH75" s="19">
        <f>SUM(AE75,AF75,AG75)</f>
        <v>643500</v>
      </c>
      <c r="AI75" s="26">
        <v>740500</v>
      </c>
      <c r="AJ75" s="26"/>
      <c r="AK75" s="116"/>
      <c r="AL75" s="19">
        <f>SUM(AI75,AJ75,AK75)</f>
        <v>740500</v>
      </c>
      <c r="AM75" s="26">
        <v>419500</v>
      </c>
      <c r="AN75" s="57"/>
      <c r="AO75" s="28"/>
      <c r="AP75" s="20">
        <f t="shared" si="19"/>
        <v>419500</v>
      </c>
      <c r="AQ75" s="45"/>
      <c r="AR75" s="29"/>
      <c r="AS75" s="29"/>
      <c r="AT75" s="19">
        <f t="shared" si="20"/>
        <v>0</v>
      </c>
      <c r="AU75" s="26"/>
      <c r="AV75" s="26"/>
      <c r="AW75" s="26"/>
      <c r="AX75" s="19">
        <f t="shared" si="21"/>
        <v>0</v>
      </c>
      <c r="AY75" s="106">
        <f t="shared" si="18"/>
        <v>4890600</v>
      </c>
      <c r="AZ75" s="72">
        <v>5000000</v>
      </c>
      <c r="BA75" s="128">
        <f t="shared" si="16"/>
        <v>109400</v>
      </c>
      <c r="BB75" s="74">
        <f t="shared" si="17"/>
        <v>0.97812</v>
      </c>
    </row>
    <row r="76" spans="1:54" s="30" customFormat="1" ht="16.5">
      <c r="A76" s="161"/>
      <c r="B76" s="52" t="s">
        <v>33</v>
      </c>
      <c r="C76" s="3">
        <v>99000</v>
      </c>
      <c r="D76" s="3"/>
      <c r="E76" s="59"/>
      <c r="F76" s="149">
        <f>SUM(C76,D76,E76)</f>
        <v>99000</v>
      </c>
      <c r="G76" s="59">
        <v>18000</v>
      </c>
      <c r="H76" s="62"/>
      <c r="I76" s="62"/>
      <c r="J76" s="31">
        <f>SUM(G76,H76,I76)</f>
        <v>18000</v>
      </c>
      <c r="K76" s="15">
        <v>41000</v>
      </c>
      <c r="L76" s="26"/>
      <c r="M76" s="26"/>
      <c r="N76" s="16">
        <f>SUM(K76,L76,M76)</f>
        <v>41000</v>
      </c>
      <c r="O76" s="26">
        <v>23000</v>
      </c>
      <c r="P76" s="17"/>
      <c r="Q76" s="62"/>
      <c r="R76" s="19">
        <f>SUM(O76,P76,Q76)</f>
        <v>23000</v>
      </c>
      <c r="S76" s="116"/>
      <c r="T76" s="19"/>
      <c r="U76" s="62"/>
      <c r="V76" s="19">
        <f>SUM(S76,T76,U76)</f>
        <v>0</v>
      </c>
      <c r="W76" s="62">
        <v>116000</v>
      </c>
      <c r="X76" s="62"/>
      <c r="Y76" s="62"/>
      <c r="Z76" s="18">
        <f>SUM(W76,X76,Y76)</f>
        <v>116000</v>
      </c>
      <c r="AA76" s="26">
        <v>28000</v>
      </c>
      <c r="AB76" s="117"/>
      <c r="AC76" s="27"/>
      <c r="AD76" s="19">
        <f>SUM(AA76,AB76,AC76)</f>
        <v>28000</v>
      </c>
      <c r="AE76" s="26">
        <v>44000</v>
      </c>
      <c r="AF76" s="116"/>
      <c r="AG76" s="26"/>
      <c r="AH76" s="19">
        <f>SUM(AE76,AF76,AG76)</f>
        <v>44000</v>
      </c>
      <c r="AI76" s="62">
        <v>32000</v>
      </c>
      <c r="AJ76" s="26"/>
      <c r="AK76" s="116"/>
      <c r="AL76" s="19">
        <f>SUM(AI76,AJ76,AK76)</f>
        <v>32000</v>
      </c>
      <c r="AM76" s="26">
        <v>38000</v>
      </c>
      <c r="AN76" s="57"/>
      <c r="AO76" s="28"/>
      <c r="AP76" s="20">
        <f t="shared" si="19"/>
        <v>38000</v>
      </c>
      <c r="AQ76" s="45"/>
      <c r="AR76" s="29"/>
      <c r="AS76" s="29"/>
      <c r="AT76" s="19">
        <f t="shared" si="20"/>
        <v>0</v>
      </c>
      <c r="AU76" s="26"/>
      <c r="AV76" s="26"/>
      <c r="AW76" s="26"/>
      <c r="AX76" s="19">
        <f t="shared" si="21"/>
        <v>0</v>
      </c>
      <c r="AY76" s="106">
        <f t="shared" si="18"/>
        <v>439000</v>
      </c>
      <c r="AZ76" s="72">
        <v>439000</v>
      </c>
      <c r="BA76" s="128">
        <f t="shared" si="16"/>
        <v>0</v>
      </c>
      <c r="BB76" s="74">
        <f t="shared" si="17"/>
        <v>1</v>
      </c>
    </row>
    <row r="77" spans="1:54" s="30" customFormat="1" ht="16.5">
      <c r="A77" s="161"/>
      <c r="B77" s="52" t="s">
        <v>34</v>
      </c>
      <c r="C77" s="3">
        <v>14400</v>
      </c>
      <c r="D77" s="3"/>
      <c r="E77" s="59"/>
      <c r="F77" s="149">
        <f>SUM(C77,D77,E77)</f>
        <v>14400</v>
      </c>
      <c r="G77" s="59"/>
      <c r="H77" s="62"/>
      <c r="I77" s="62"/>
      <c r="J77" s="31">
        <f>SUM(G77,H77,I77)</f>
        <v>0</v>
      </c>
      <c r="K77" s="15">
        <v>94000</v>
      </c>
      <c r="L77" s="26"/>
      <c r="M77" s="26"/>
      <c r="N77" s="16">
        <f>SUM(K77,L77,M77)</f>
        <v>94000</v>
      </c>
      <c r="O77" s="15">
        <v>46000</v>
      </c>
      <c r="P77" s="17"/>
      <c r="Q77" s="62"/>
      <c r="R77" s="19">
        <f>SUM(O77,P77,Q77)</f>
        <v>46000</v>
      </c>
      <c r="S77" s="116"/>
      <c r="T77" s="19"/>
      <c r="U77" s="62"/>
      <c r="V77" s="19">
        <f>SUM(S77,T77,U77)</f>
        <v>0</v>
      </c>
      <c r="W77" s="62"/>
      <c r="X77" s="62"/>
      <c r="Y77" s="62"/>
      <c r="Z77" s="18">
        <f>SUM(W77,X77,Y77)</f>
        <v>0</v>
      </c>
      <c r="AA77" s="26"/>
      <c r="AB77" s="117"/>
      <c r="AC77" s="27"/>
      <c r="AD77" s="19">
        <f>SUM(AA77,AB77,AC77)</f>
        <v>0</v>
      </c>
      <c r="AE77" s="26">
        <v>128000</v>
      </c>
      <c r="AF77" s="116"/>
      <c r="AG77" s="26"/>
      <c r="AH77" s="19">
        <f>SUM(AE77,AF77,AG77)</f>
        <v>128000</v>
      </c>
      <c r="AI77" s="26">
        <v>126000</v>
      </c>
      <c r="AJ77" s="26"/>
      <c r="AK77" s="116"/>
      <c r="AL77" s="19">
        <f>SUM(AI77,AJ77,AK77)</f>
        <v>126000</v>
      </c>
      <c r="AM77" s="26">
        <v>87600</v>
      </c>
      <c r="AN77" s="57"/>
      <c r="AO77" s="28"/>
      <c r="AP77" s="20">
        <f t="shared" si="19"/>
        <v>87600</v>
      </c>
      <c r="AQ77" s="45"/>
      <c r="AR77" s="29"/>
      <c r="AS77" s="29"/>
      <c r="AT77" s="19">
        <f t="shared" si="20"/>
        <v>0</v>
      </c>
      <c r="AU77" s="26"/>
      <c r="AV77" s="26"/>
      <c r="AW77" s="26"/>
      <c r="AX77" s="19">
        <f t="shared" si="21"/>
        <v>0</v>
      </c>
      <c r="AY77" s="106">
        <f t="shared" si="18"/>
        <v>496000</v>
      </c>
      <c r="AZ77" s="72">
        <v>496000</v>
      </c>
      <c r="BA77" s="128">
        <f t="shared" si="16"/>
        <v>0</v>
      </c>
      <c r="BB77" s="74">
        <f t="shared" si="17"/>
        <v>1</v>
      </c>
    </row>
    <row r="78" spans="1:54" s="30" customFormat="1" ht="16.5">
      <c r="A78" s="161"/>
      <c r="B78" s="52" t="s">
        <v>102</v>
      </c>
      <c r="C78" s="3"/>
      <c r="D78" s="3"/>
      <c r="E78" s="3"/>
      <c r="F78" s="149">
        <f>SUM(C78,D78,E78)</f>
        <v>0</v>
      </c>
      <c r="G78" s="62"/>
      <c r="H78" s="62"/>
      <c r="I78" s="62"/>
      <c r="J78" s="31">
        <f>SUM(G78,H78,I78)</f>
        <v>0</v>
      </c>
      <c r="K78" s="26"/>
      <c r="L78" s="26"/>
      <c r="M78" s="26"/>
      <c r="N78" s="16">
        <f>SUM(K78,L78,M78)</f>
        <v>0</v>
      </c>
      <c r="O78" s="15">
        <v>860300</v>
      </c>
      <c r="P78" s="17"/>
      <c r="Q78" s="62"/>
      <c r="R78" s="19">
        <f>SUM(O78,P78,Q78)</f>
        <v>860300</v>
      </c>
      <c r="S78" s="116">
        <v>347410</v>
      </c>
      <c r="T78" s="19"/>
      <c r="U78" s="62"/>
      <c r="V78" s="19">
        <f>SUM(S78,T78,U78)</f>
        <v>347410</v>
      </c>
      <c r="W78" s="62">
        <v>350470</v>
      </c>
      <c r="X78" s="62"/>
      <c r="Y78" s="62"/>
      <c r="Z78" s="18">
        <f>SUM(W78,X78,Y78)</f>
        <v>350470</v>
      </c>
      <c r="AA78" s="26"/>
      <c r="AB78" s="117"/>
      <c r="AC78" s="27"/>
      <c r="AD78" s="19">
        <f>SUM(AA78,AB78,AC78)</f>
        <v>0</v>
      </c>
      <c r="AE78" s="26">
        <v>380642</v>
      </c>
      <c r="AF78" s="116"/>
      <c r="AG78" s="26"/>
      <c r="AH78" s="19">
        <f>SUM(AE78,AF78,AG78)</f>
        <v>380642</v>
      </c>
      <c r="AI78" s="26">
        <v>344891</v>
      </c>
      <c r="AJ78" s="26"/>
      <c r="AK78" s="116"/>
      <c r="AL78" s="19">
        <f>SUM(AI78,AJ78,AK78)</f>
        <v>344891</v>
      </c>
      <c r="AM78" s="26">
        <v>344891</v>
      </c>
      <c r="AN78" s="57"/>
      <c r="AO78" s="28"/>
      <c r="AP78" s="20">
        <f t="shared" si="19"/>
        <v>344891</v>
      </c>
      <c r="AQ78" s="45"/>
      <c r="AR78" s="29"/>
      <c r="AS78" s="29"/>
      <c r="AT78" s="19">
        <f t="shared" si="20"/>
        <v>0</v>
      </c>
      <c r="AU78" s="26"/>
      <c r="AV78" s="26"/>
      <c r="AW78" s="26"/>
      <c r="AX78" s="19">
        <f t="shared" si="21"/>
        <v>0</v>
      </c>
      <c r="AY78" s="106">
        <f t="shared" si="18"/>
        <v>2628604</v>
      </c>
      <c r="AZ78" s="72">
        <v>3022000</v>
      </c>
      <c r="BA78" s="128">
        <f t="shared" si="16"/>
        <v>393396</v>
      </c>
      <c r="BB78" s="74">
        <f t="shared" si="17"/>
        <v>0.8698226340172072</v>
      </c>
    </row>
    <row r="79" spans="1:54" s="30" customFormat="1" ht="16.5">
      <c r="A79" s="162"/>
      <c r="B79" s="98" t="s">
        <v>89</v>
      </c>
      <c r="C79" s="121"/>
      <c r="D79" s="121"/>
      <c r="E79" s="121"/>
      <c r="F79" s="93">
        <f>SUM(C79,D79,E79)</f>
        <v>0</v>
      </c>
      <c r="G79" s="100"/>
      <c r="H79" s="100"/>
      <c r="I79" s="100"/>
      <c r="J79" s="83">
        <f>SUM(G79,H79,I79)</f>
        <v>0</v>
      </c>
      <c r="K79" s="99"/>
      <c r="L79" s="99"/>
      <c r="M79" s="99"/>
      <c r="N79" s="79">
        <f>SUM(K79,L79,M79)</f>
        <v>0</v>
      </c>
      <c r="O79" s="99"/>
      <c r="P79" s="80"/>
      <c r="Q79" s="100"/>
      <c r="R79" s="79">
        <f>SUM(O79,P79,Q79)</f>
        <v>0</v>
      </c>
      <c r="S79" s="124"/>
      <c r="T79" s="99"/>
      <c r="U79" s="100"/>
      <c r="V79" s="79">
        <f>SUM(S79,T79,U79)</f>
        <v>0</v>
      </c>
      <c r="W79" s="100"/>
      <c r="X79" s="100"/>
      <c r="Y79" s="100"/>
      <c r="Z79" s="83">
        <f>SUM(W79,X79,Y79)</f>
        <v>0</v>
      </c>
      <c r="AA79" s="99"/>
      <c r="AB79" s="125"/>
      <c r="AC79" s="101"/>
      <c r="AD79" s="79">
        <f>SUM(AA79,AB79,AC79)</f>
        <v>0</v>
      </c>
      <c r="AE79" s="99"/>
      <c r="AF79" s="124"/>
      <c r="AG79" s="99"/>
      <c r="AH79" s="79">
        <f>SUM(AE79,AF79,AG79)</f>
        <v>0</v>
      </c>
      <c r="AI79" s="99"/>
      <c r="AJ79" s="99"/>
      <c r="AK79" s="124"/>
      <c r="AL79" s="79">
        <f>SUM(AI79,AJ79,AK79)</f>
        <v>0</v>
      </c>
      <c r="AM79" s="99"/>
      <c r="AN79" s="102"/>
      <c r="AO79" s="103"/>
      <c r="AP79" s="87">
        <f t="shared" si="19"/>
        <v>0</v>
      </c>
      <c r="AQ79" s="104"/>
      <c r="AR79" s="105"/>
      <c r="AS79" s="105"/>
      <c r="AT79" s="79">
        <f t="shared" si="20"/>
        <v>0</v>
      </c>
      <c r="AU79" s="99"/>
      <c r="AV79" s="99"/>
      <c r="AW79" s="99"/>
      <c r="AX79" s="79">
        <f t="shared" si="21"/>
        <v>0</v>
      </c>
      <c r="AY79" s="90">
        <f t="shared" si="18"/>
        <v>0</v>
      </c>
      <c r="AZ79" s="107"/>
      <c r="BA79" s="90"/>
      <c r="BB79" s="108"/>
    </row>
    <row r="80" spans="1:55" s="5" customFormat="1" ht="20.25" thickBot="1">
      <c r="A80" s="163" t="s">
        <v>14</v>
      </c>
      <c r="B80" s="164"/>
      <c r="C80" s="151">
        <f aca="true" t="shared" si="22" ref="C80:AL80">SUM(C4:C79)</f>
        <v>659478</v>
      </c>
      <c r="D80" s="7">
        <f t="shared" si="22"/>
        <v>356027</v>
      </c>
      <c r="E80" s="7">
        <f t="shared" si="22"/>
        <v>24288</v>
      </c>
      <c r="F80" s="7">
        <f t="shared" si="22"/>
        <v>1039793</v>
      </c>
      <c r="G80" s="7">
        <f t="shared" si="22"/>
        <v>1414551</v>
      </c>
      <c r="H80" s="151">
        <f t="shared" si="22"/>
        <v>425452</v>
      </c>
      <c r="I80" s="151">
        <f t="shared" si="22"/>
        <v>1148064</v>
      </c>
      <c r="J80" s="7">
        <f t="shared" si="22"/>
        <v>2988067</v>
      </c>
      <c r="K80" s="7">
        <f t="shared" si="22"/>
        <v>2362415</v>
      </c>
      <c r="L80" s="152">
        <f t="shared" si="22"/>
        <v>459282</v>
      </c>
      <c r="M80" s="151">
        <f t="shared" si="22"/>
        <v>2540286</v>
      </c>
      <c r="N80" s="7">
        <f t="shared" si="22"/>
        <v>5361983</v>
      </c>
      <c r="O80" s="7">
        <f t="shared" si="22"/>
        <v>5269176</v>
      </c>
      <c r="P80" s="139">
        <f t="shared" si="22"/>
        <v>438092</v>
      </c>
      <c r="Q80" s="151">
        <f t="shared" si="22"/>
        <v>3350347</v>
      </c>
      <c r="R80" s="7">
        <f t="shared" si="22"/>
        <v>9057615</v>
      </c>
      <c r="S80" s="7">
        <f t="shared" si="22"/>
        <v>3903823</v>
      </c>
      <c r="T80" s="7">
        <f t="shared" si="22"/>
        <v>331665</v>
      </c>
      <c r="U80" s="7">
        <f t="shared" si="22"/>
        <v>4893920</v>
      </c>
      <c r="V80" s="7">
        <f t="shared" si="22"/>
        <v>9129408</v>
      </c>
      <c r="W80" s="7">
        <f t="shared" si="22"/>
        <v>3801323</v>
      </c>
      <c r="X80" s="7">
        <f t="shared" si="22"/>
        <v>270806</v>
      </c>
      <c r="Y80" s="7">
        <f t="shared" si="22"/>
        <v>2723112</v>
      </c>
      <c r="Z80" s="7">
        <f t="shared" si="22"/>
        <v>6795241</v>
      </c>
      <c r="AA80" s="7">
        <f t="shared" si="22"/>
        <v>2162257</v>
      </c>
      <c r="AB80" s="151">
        <f t="shared" si="22"/>
        <v>255828</v>
      </c>
      <c r="AC80" s="151">
        <f t="shared" si="22"/>
        <v>449956</v>
      </c>
      <c r="AD80" s="7">
        <f t="shared" si="22"/>
        <v>2868041</v>
      </c>
      <c r="AE80" s="7">
        <f t="shared" si="22"/>
        <v>3388974</v>
      </c>
      <c r="AF80" s="151">
        <f t="shared" si="22"/>
        <v>567182</v>
      </c>
      <c r="AG80" s="7">
        <f t="shared" si="22"/>
        <v>2901919</v>
      </c>
      <c r="AH80" s="7">
        <f t="shared" si="22"/>
        <v>6858075</v>
      </c>
      <c r="AI80" s="7">
        <f t="shared" si="22"/>
        <v>4356468</v>
      </c>
      <c r="AJ80" s="151">
        <f>SUM(AJ4:AJ79)</f>
        <v>292731</v>
      </c>
      <c r="AK80" s="7">
        <f t="shared" si="22"/>
        <v>3550005</v>
      </c>
      <c r="AL80" s="7">
        <f t="shared" si="22"/>
        <v>8199204</v>
      </c>
      <c r="AM80" s="7">
        <f>SUM(AM4:AM79)</f>
        <v>4020685</v>
      </c>
      <c r="AN80" s="140">
        <f aca="true" t="shared" si="23" ref="AN80:AX80">SUM(AN4:AN79)</f>
        <v>348075</v>
      </c>
      <c r="AO80" s="140">
        <f>SUM(AO4:AO79)</f>
        <v>4215386</v>
      </c>
      <c r="AP80" s="7">
        <f t="shared" si="23"/>
        <v>8584146</v>
      </c>
      <c r="AQ80" s="7">
        <f>SUM(AQ4:AQ79)</f>
        <v>0</v>
      </c>
      <c r="AR80" s="7">
        <f>SUM(AR4:AR79)</f>
        <v>0</v>
      </c>
      <c r="AS80" s="7">
        <f t="shared" si="23"/>
        <v>0</v>
      </c>
      <c r="AT80" s="7">
        <f t="shared" si="23"/>
        <v>0</v>
      </c>
      <c r="AU80" s="7">
        <f t="shared" si="23"/>
        <v>0</v>
      </c>
      <c r="AV80" s="7">
        <f t="shared" si="23"/>
        <v>0</v>
      </c>
      <c r="AW80" s="7">
        <f t="shared" si="23"/>
        <v>0</v>
      </c>
      <c r="AX80" s="7">
        <f t="shared" si="23"/>
        <v>0</v>
      </c>
      <c r="AY80" s="157">
        <f>SUM(AY4:AY79)</f>
        <v>60881573</v>
      </c>
      <c r="AZ80" s="8">
        <f>SUM(AZ4:AZ79)</f>
        <v>74396000</v>
      </c>
      <c r="BA80" s="73">
        <f>SUM(BA4:BA79)</f>
        <v>13514427</v>
      </c>
      <c r="BB80" s="75">
        <f>SUM(AY80/AZ80)</f>
        <v>0.8183447093929781</v>
      </c>
      <c r="BC80" s="46"/>
    </row>
    <row r="81" spans="48:55" ht="16.5">
      <c r="AV81" s="135"/>
      <c r="AW81" s="132"/>
      <c r="AX81" s="132"/>
      <c r="AY81" s="133"/>
      <c r="AZ81" s="136"/>
      <c r="BA81" s="134"/>
      <c r="BB81" s="138"/>
      <c r="BC81" s="137"/>
    </row>
    <row r="82" spans="44:54" ht="16.5">
      <c r="AR82" s="23"/>
      <c r="AV82" s="25"/>
      <c r="AX82" s="21" t="s">
        <v>92</v>
      </c>
      <c r="AY82" s="6">
        <f>SUM(C80,G80,K80,O80,S80,W80,AA80,AE80,AI80,AM80,AQ80,AU80)</f>
        <v>31339150</v>
      </c>
      <c r="BB82" s="137"/>
    </row>
    <row r="83" spans="49:57" ht="16.5">
      <c r="AW83" s="25"/>
      <c r="AX83" s="25" t="s">
        <v>87</v>
      </c>
      <c r="AY83" s="6">
        <f>SUM(D80,H80,L80,P80,T80,X80,AB80,AF80,AJ80,AN80,AR80,AV80,AV81)</f>
        <v>3745140</v>
      </c>
      <c r="BE83" s="137"/>
    </row>
    <row r="84" spans="49:51" ht="16.5">
      <c r="AW84" s="25"/>
      <c r="AX84" s="24" t="s">
        <v>88</v>
      </c>
      <c r="AY84" s="6">
        <f>SUM(E80,I80,M80,Q80,U80,Y80,AC80,AG80,AK80,AO80,AS80,AW80)</f>
        <v>25797283</v>
      </c>
    </row>
    <row r="85" spans="49:51" ht="16.5">
      <c r="AW85" s="25"/>
      <c r="AX85" s="25"/>
      <c r="AY85" s="158">
        <f>SUM(AY82:AY84)</f>
        <v>60881573</v>
      </c>
    </row>
    <row r="86" spans="38:50" ht="16.5">
      <c r="AL86" s="141"/>
      <c r="AM86" s="142"/>
      <c r="AN86" s="142"/>
      <c r="AO86" s="142"/>
      <c r="AW86" s="25"/>
      <c r="AX86" s="25"/>
    </row>
    <row r="87" spans="38:41" ht="16.5">
      <c r="AL87" s="143"/>
      <c r="AM87" s="144"/>
      <c r="AN87" s="142"/>
      <c r="AO87" s="142"/>
    </row>
    <row r="88" spans="38:56" ht="16.5">
      <c r="AL88" s="145"/>
      <c r="AM88" s="142"/>
      <c r="AN88" s="142"/>
      <c r="AO88" s="142"/>
      <c r="BD88" s="137"/>
    </row>
    <row r="89" spans="38:41" ht="16.5">
      <c r="AL89" s="146"/>
      <c r="AM89" s="147"/>
      <c r="AN89" s="142"/>
      <c r="AO89" s="142"/>
    </row>
  </sheetData>
  <sheetProtection/>
  <mergeCells count="66">
    <mergeCell ref="A1:B3"/>
    <mergeCell ref="C1:F1"/>
    <mergeCell ref="G1:J1"/>
    <mergeCell ref="K1:N1"/>
    <mergeCell ref="O1:R1"/>
    <mergeCell ref="S1:V1"/>
    <mergeCell ref="J2:J3"/>
    <mergeCell ref="K2:K3"/>
    <mergeCell ref="L2:M2"/>
    <mergeCell ref="N2:N3"/>
    <mergeCell ref="W1:Z1"/>
    <mergeCell ref="AA1:AD1"/>
    <mergeCell ref="AE1:AH1"/>
    <mergeCell ref="AI1:AL1"/>
    <mergeCell ref="AM1:AP1"/>
    <mergeCell ref="AQ1:AT1"/>
    <mergeCell ref="AU1:AX1"/>
    <mergeCell ref="AY1:AY3"/>
    <mergeCell ref="AZ1:AZ3"/>
    <mergeCell ref="BA1:BA3"/>
    <mergeCell ref="BB1:BB3"/>
    <mergeCell ref="C2:C3"/>
    <mergeCell ref="D2:E2"/>
    <mergeCell ref="F2:F3"/>
    <mergeCell ref="G2:G3"/>
    <mergeCell ref="H2:I2"/>
    <mergeCell ref="O2:O3"/>
    <mergeCell ref="P2:Q2"/>
    <mergeCell ref="R2:R3"/>
    <mergeCell ref="S2:S3"/>
    <mergeCell ref="T2:U2"/>
    <mergeCell ref="V2:V3"/>
    <mergeCell ref="W2:W3"/>
    <mergeCell ref="X2:Y2"/>
    <mergeCell ref="Z2:Z3"/>
    <mergeCell ref="AA2:AA3"/>
    <mergeCell ref="AB2:AC2"/>
    <mergeCell ref="AD2:AD3"/>
    <mergeCell ref="AR2:AS2"/>
    <mergeCell ref="AT2:AT3"/>
    <mergeCell ref="AE2:AE3"/>
    <mergeCell ref="AF2:AG2"/>
    <mergeCell ref="AH2:AH3"/>
    <mergeCell ref="AI2:AI3"/>
    <mergeCell ref="AJ2:AK2"/>
    <mergeCell ref="AL2:AL3"/>
    <mergeCell ref="AU2:AU3"/>
    <mergeCell ref="AV2:AW2"/>
    <mergeCell ref="AX2:AX3"/>
    <mergeCell ref="A4:A10"/>
    <mergeCell ref="A11:A29"/>
    <mergeCell ref="A30:A33"/>
    <mergeCell ref="AM2:AM3"/>
    <mergeCell ref="AN2:AO2"/>
    <mergeCell ref="AP2:AP3"/>
    <mergeCell ref="AQ2:AQ3"/>
    <mergeCell ref="A75:A79"/>
    <mergeCell ref="A80:B80"/>
    <mergeCell ref="A49:A50"/>
    <mergeCell ref="A51:A52"/>
    <mergeCell ref="A34:A38"/>
    <mergeCell ref="A39:A46"/>
    <mergeCell ref="A47:A48"/>
    <mergeCell ref="A53:A60"/>
    <mergeCell ref="A61:A68"/>
    <mergeCell ref="A69:A74"/>
  </mergeCells>
  <printOptions/>
  <pageMargins left="0.7" right="0.7" top="0.75" bottom="0.75" header="0.3" footer="0.3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2023-01-12T02:24:56Z</cp:lastPrinted>
  <dcterms:created xsi:type="dcterms:W3CDTF">2007-11-16T01:00:46Z</dcterms:created>
  <dcterms:modified xsi:type="dcterms:W3CDTF">2024-06-13T00:38:29Z</dcterms:modified>
  <cp:category/>
  <cp:version/>
  <cp:contentType/>
  <cp:contentStatus/>
</cp:coreProperties>
</file>